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<sst xmlns="http://schemas.openxmlformats.org/spreadsheetml/2006/main" count="385" uniqueCount="245">
  <si>
    <t>附件6</t>
  </si>
  <si>
    <t xml:space="preserve"> 整体绩效自评基础数据表（基本情况）</t>
  </si>
  <si>
    <t>（     2019  年 ）</t>
  </si>
  <si>
    <r>
      <rPr>
        <b/>
        <sz val="12"/>
        <rFont val="宋体"/>
        <family val="0"/>
      </rPr>
      <t>单位基本情况</t>
    </r>
    <r>
      <rPr>
        <b/>
        <sz val="12"/>
        <rFont val="Times New Roman"/>
        <family val="1"/>
      </rPr>
      <t xml:space="preserve">      </t>
    </r>
  </si>
  <si>
    <t>单位名称</t>
  </si>
  <si>
    <t>湛江市市场监督管理局</t>
  </si>
  <si>
    <t>单位性质</t>
  </si>
  <si>
    <t>行政单位</t>
  </si>
  <si>
    <t>下属预算单位</t>
  </si>
  <si>
    <t>湛江市市场监督管理局南三分局，湛江市市场监督管理局奋勇分局，湛江市食品药品检验所</t>
  </si>
  <si>
    <t>单位自评联络人</t>
  </si>
  <si>
    <t>李思</t>
  </si>
  <si>
    <t>联系电话及手机</t>
  </si>
  <si>
    <t>3586201/18927688426</t>
  </si>
  <si>
    <t>邮箱</t>
  </si>
  <si>
    <t>841013865@qq.com</t>
  </si>
  <si>
    <t>绩 效 目 标 情
况</t>
  </si>
  <si>
    <t xml:space="preserve">整体绩效（总）目标： 1.任务1：全面实《湛江市深化商事制度改革行动方案》，深入推进“多证合一”“证照分离”改革，加强部门协调和信息共享交换，深入推进开办企业“一窗受理、并行办理”模式，深入推进开办企业时间再压缩，营造更加便利的市场准入环境。大力推广全程电子化商事登记和电子营业执照应用，推进电子营业执照跨区域、跨部门、跨领域的互通互认互用。大力扶持民营经济和小微企业，充分激发市场活力和创造力。目标为：场主体数量持续增长；将降低了企业开办的制度性成本；全面推进全市137项“证照分离”改革措施；市商事登记实现全程电子化；企业开办时间进一步压缩至2个工作日；执行“个转企”各项登记便利措施，为“个转企”开辟“绿色通道。
2.任务2：深化产品准入改革。目标为推行工业生产许可“一企一证”改革；按照上级改革的部署，根据国家、省压减工业产品生产许可证管理目录，对照新目录按职权落实工业生产许可准入制度；继续推进申请人承诺制。按照上级改革的部署，根据国家、省压减工业产品生产许可证管理目录，对照新目录按职权落实工业生产许可准入制度。
3.任务3：推进质量强市战略。目标为统筹各地各部门深入开展质量提升行动。奖励资助2019年度项目27个；拓宽标准与质量宣传渠道，利用世界标准日、法制宣传日宣传标准化工作，宣传活动及印制手册不少于1期。
4.任务4：实施知识产权强市战略。目标为使用省财政专项经费，全面提高湛江市知识产权 创造、运用、管理和服务能力，完成地理标志注册不少于1件。
5.任务5：加强食品安全监管力度。目标为完善市食安委工作规则和议事机制。引导和推进食品安全示范创建，督促廉江市落实试点县市各项工作。完成食品检验量“每年每千人3.5批次”的任务。开展农产品快检工作，食品安全抽样、检验工作按期完成率100%.加强重点领域、重点业态、重点品种监管，推进食品生产小作坊综合治理。推进“明厨亮灶”创新升级试点工作。
6.任务6：加大药品和疫苗监管力度。目标为通过开展药品、化妆品、医疗器械（以下统称药品）质量抽验，发现、降低和消除不合格药品导致的安全风险，广东省药品生产企业生产的国家基本药物品种抽检覆盖率达到100%。检查医疗器械生产、经营、使用单位100家次。进一步加强干部培训，不断提高药品地方队伍能力建设，地市局及所辖县级局在职干部人均脱产培训学时数不低于60学时、在职干部参加培训率不低于80%。
7.任务7：保障特种设备安全。目标为持续开展风险防控和隐患治理，加大生产单位、使用单位和检验检测机构监督抽查力度，强化重点区域、场所、设备的现场安全监察。完成年度特种设备人员培训工作。
8.任务8：保障产品质量安全。目标为开展产品质量监督抽查，对全市家电产品、建材、农资、车用燃油、日用消费品等主要工业产品实施质量监督抽查，掌握全市主要工业产品质量状况，发现产品质量安全隐患，保障产品质量安全。其中产品抽查批次不少于批次，不合格产品查处率100%。
9.任务9：加大监管执法力度。目标为强化民生领域专项执法，深入开展整治保健市场乱像百日行动，推进扫黑除恶专项斗争，开展打击传销规范直销工作。充分发挥市打假办工作职能，协调全市各地各成员单位联合打击制售假冒伪劣商品违法行为。
10.任务10：加大消费维权力度。目标为全面铺开消费投诉公示试点工作，打造便利化消费投诉渠道，提升消费维权工作效能。推进2018年度“守合同重信用”企业公示活动，开展不公平合同格式条款监管工作。
11.任务11：深入推进市场监管体系建设，加强信用监管。目标为全面推进涉企信息归集共享，加大信息公开力度，依法向社会公开有关监督抽查结果、行政处罚结果等信息。加大“双随机、一公开”抽查监管力度，市场监管部门抽查企业比例不低于5%，全面推进跨部门联合抽查。健全企业经营异常名录、“黑名单”和信用修复制度，实施失信联合惩戒。
12.任务12：加强干部队伍建设。加大干部培养交流力度，打造一支知识化、专业化、能干事、想干事的干部队伍。着力提高干部履职能力。
                                                                                                   ：                                                                                              </t>
  </si>
  <si>
    <r>
      <t>整体绩效（总）目标完成情况：                                                                                    1.任务1：准入环境更加优化。以商事登记为突破，牵头开展商事制度改革。全市实有各类市场主体29.66万户，同比增长9.23%，外资企业881户，同比增长5.26%。“证照分离”改革共惠及2902户商事主体，已办理业务23330件，累计为企业节省21.36万个工作日，减少申请材料13.68万份.截止12月底，5.94万户市场主体享受到改革的红利。全市共办理全程电子化登记业务24909笔，发出电子营业执照数（含银行发出具有金融功能的电子营业执照数）20025户；压减企业开办时间到2个工作日。认真贯彻执行“个转企”各项登记便利措施，为“个转企”开辟“绿色通道”，自2018年1月至2019年10月底共办理个转企升级户数为4812户。
2.任务2：深化产品准入改革。深化“放管服，优化服务流程，落实我市工业生产许可“一企一证”改革；在全市范围继续深入推进申请人承诺制工作；根据国家、省压减工业产品生产许可证管理目录，对照新目录按职权落实工业生产许可准入制度。
3.任务3：推进质量强市战略。开展电热水壶质量比对，加强政企合作，开放“共享实验室”，开展“问诊治病”活动，指导企业产品研发、技术更新和品牌培育。举办贸易摩擦背景下水产品出口欧美技术性贸易措施应对研讨会，为我市水产外贸出口提供应对措施。监督检查体系认证活动80起，对18家检验检测机构开展检查。加快标准化进程，27个标准化申报项目通过资助评审，23家优势龙头企业开展对标达标提升工作，累计170家企业799项企业产品标准自我声明公开。完成团体标准6项，申报省地方标准项目4项，建立计量标准7个，完。广东省首家港口起重机械省级检验站落户湛江，并成功通过验收，填补业内空白。主导创办《湛江标准与质量》3期共计6000册，组织了1期以“标准推动小家电高质量发展”培训为重点的系列主题宣传活动，来自全市150多家小家电生产企业的近200名学员参加了培训。
4.任务4：实施知识产权强市战略。2019年我局加快推进商标品牌战略，深入开展高价值专利培育布局，扎实推进创新主体知识产权贯标推进知识产权服务代理行业试点改革，加快培育建设知识产权运营体系，新增“湛江对虾”“遂溪广藿香”“徐闻南珠”三件地理标志商标，共有地理标志商标13件，居全省第一。拥有地理标志产品8件，位列全省前列。6家企业获得省级以上知识产权示范（优势）企业；组织超过10件驰名商标、高价值专利、地理标志以参展（参赛）的方式进行品牌推广。知识产权经费绩效指标完成情况良好。     5.任务5：加强食品安全监管力度。严格落实“四个最严”要求，加强食品安全统筹谋划，由市长担任食安委主任。充分运用“互联网+”手段，积极推进“市场主体—消费者—监管部门”三位一体的监管新模式。“互联网+明厨亮灶”建设经廉江、徐闻试点后，超额完成食品安全抽检“每千人3.5批次”任务，开展抽样检验30724批次，完成率120.17%，全市106家农贸市场开展快检33.29万批次。持续推进餐饮业质量安全提升工程，15820家餐饮单位全部实现“明厨亮灶”，覆盖率100%。深入开展学校食堂及周边食品安全专项及食盐、酒类、农村食品等系列整治，牵头开展整治食品安全问题联合行动，严查食品领域损害民生问题。霞山水产品批发市场试点建设食用农产品追溯体系。用技术保障“舌尖上的安全”。
6.任务6：加大药品和疫苗监管力度。按照“源头严防、过程严管、风险严控”的工作思路，开展日常检查和中药饮片、高风险品种和医改重点品种等专项检查，飞行检查药品生产企业13家次，发现各类缺陷问题54项，检查中药饮片经营及使用单位5573家次，责令整改539家，检查医疗器械生产、经营、使用单位100家次。完成药品抽检836批。不断提高检验能力，药品、化妆品检验能力常规检项覆盖率均达到100%.进一步加强干部培训，不断提高药品地方队伍能力建设，地市局及所辖县级局在职干部人均脱产培训学时数70学时、在职干部参加培训率97%。
7.任务7：保障特种设备安全。认真开展日常监察，组织开展15个专项行动，全市系统出动检查人员7000多人次，检查特种设备生产、使用、检测等单位3500多家（次），检查设备7800多台（套），发现隐患952项，已消除隐患789项，下达安全监察指令书232份。完成压力管道定期检验(含监检）160.5千米、其它特种设备法定检验(含监检）16025台（次）。电梯应急处置监管服务平台进入试运行，电梯安全责任保险覆盖率超过95%，有效解决电梯出险赔偿难问题。气瓶充装单位信息化系统使用率77.05%，气瓶安全监管改革取得初步成效。举办二期特种设备人员培训班，完成年度培训任务。
8.任务8：保障产品质量安全。完成2018年以来102个不合格产品的后处理工作，市级监督抽查工作即将完成。加强重点产品监管，在全市抽查车用燃油245组，其中不合格2组，合格率99.28%.开展重点工业产品质量安全专项整治和流通领域来源不明产品专项清查行动、安全帽质量安全专项督查和儿童、学生用品安全守护行动等，检查工业产品生产、销售单位1564家，切实保障“用的放心”，不合格产品处置率100%。
9.任务9：加大监管执法力度。2019年我局扫黑除恶出动执法人员1.36万人次，执法车辆3395车次，检查各类市场1256个次，受理群众举报和主动摸排涉嫌黑恶线索50条，核查后移交线索15条。在推进全省市场监管部门扫黑除恶专项斗争电视电话会议上获得省局通过表扬。联合多部门开展了整治“保健”市场乱象百日行动，开展联合执法85次，出动执法人员5426人（次），检查重点场所、重点区域3142次，约谈相关人员84次。全市共立案84宗，办结70宗，案件涉案案值123万元，有效净化了“保健”市场秩序。强化标准化、认证、计量、质量、特种设备、食品药品等民生领域专项执法，严厉打击制售假冒伪劣商品违法行为，开展打击传销规范直销工作和打击走私工作，抓好2019网络市场监管专项行动及加强互联网广告专项整治，确保各项专项行动顺利进行。
10.任务10：消费环境更加放心。公示广东省“守重”企业1620家，同比增长7.4%。牵头开展“网剑行动”，引导492户网络经营主体“亮照、亮标”。线上、线下同步推进消费投诉公示，线上公示投诉信息400多条，设立线下公示场所72个。在全省率先完成“五线合一”消费投诉热线整合，截至10月底，办理投诉举报咨询8089件，回复率100%，为消费者挽回经济损失407.65万元。市消委会支持消费者诉讼工作得到中消协和省消委会的肯定，在全国消协组织投诉工作会议上作经验交流。市局消费维权工作在全省市场监管座谈会上作经验交流。强化价格监督检查，开展春运客运票价、生猪屠宰收费经营、教育收费等专项检查，加强重大节假日市场价格监管和巡查，市场价格秩序稳定。监测市级媒体广告18万条次，没有发布违法广告行为。
11.</t>
    </r>
    <r>
      <rPr>
        <sz val="9"/>
        <rFont val="MS Gothic"/>
        <family val="3"/>
      </rPr>
      <t>任</t>
    </r>
    <r>
      <rPr>
        <sz val="9"/>
        <rFont val="宋体"/>
        <family val="0"/>
      </rPr>
      <t>务11</t>
    </r>
    <r>
      <rPr>
        <sz val="9"/>
        <rFont val="MS Gothic"/>
        <family val="3"/>
      </rPr>
      <t>：</t>
    </r>
    <r>
      <rPr>
        <sz val="9"/>
        <rFont val="宋体"/>
        <family val="0"/>
      </rPr>
      <t>竞争环境更加公平。及时调整公平竞争审查联席会议制度成员单位，督促指导各县（市、区）、各部门健全审查机制。建立由副市长做召集人，34个部门为成员的湛江市“双随机、一公开”监管工作联席会议制度，建立“一单两库”，各部门内部抽查检查对象28504户，跨部门联合抽查检查对象95户，市场监管部门抽查企业比例7.56%。落实企业信息公示制度，2.82万户次企业自主公示即时信息，我市2018年度企业年报率97.43%，排名全省第一。实施经营异常名录管理制度，将2.5896万户市场主体列入经营异常，指导9280户市场主体修复信用后移出。
12.</t>
    </r>
    <r>
      <rPr>
        <sz val="9"/>
        <rFont val="MS Gothic"/>
        <family val="3"/>
      </rPr>
      <t>任</t>
    </r>
    <r>
      <rPr>
        <sz val="9"/>
        <rFont val="宋体"/>
        <family val="0"/>
      </rPr>
      <t>务12</t>
    </r>
    <r>
      <rPr>
        <sz val="9"/>
        <rFont val="MS Gothic"/>
        <family val="3"/>
      </rPr>
      <t>：</t>
    </r>
    <r>
      <rPr>
        <sz val="9"/>
        <rFont val="宋体"/>
        <family val="0"/>
      </rPr>
      <t xml:space="preserve">大力开展干部教育培训。目前已举办18期培训班，全年预计干部线下培训3480人次，进一步提升了全系统干部素质能力。
                                                                                                  </t>
    </r>
  </si>
  <si>
    <t>未完成原因分析：                                                                                          ……</t>
  </si>
  <si>
    <t>项目绩效目标：项目1工商系统开展工作专项经费：实施全国统一“多证合一”改革和外资企业“一口办理”。继续推进全程电子化登记改革；大力推进“放管服”，使更多群众和企业收获改革的红利，补充市场监管行动中各项支出。                                                                                                         项目2注册五个地理标志证明商标工作经费：完成五个地理标志商标注册工作。                                                                                                项目3“两建”工作经费：开展市场监管业务工作，提升群众安全感。                                                                                                               项目4“双随机、一公开”系统建设经费：完成“双随机、一公开”系统建设。                                                                                                          项目5查处取缔无证无照经营经费：按照“政府主导、部门负责、疏堵结合、上下联动、综合治理”的工作原则，进一步健全整治无照经营长效工作机制，落实“查无”工作职责。通过开展查处无证无照经营专项整治行动，有效遏制无证无照经营行为发生，营造公平公正的市场环境，促进我市经济健康平稳发展。                                                                                  项目6麻章分局租赁办公场所经费：保证麻章局正常办公运转。                                                                                                                     项目7一库两平台建设经费：完成一库两平台建设，支付质保金。                                                                                                                          。                                                                                                                                                      项目8一库两平台维护工作经费：维护“一库两平台”系统正常运行。                                                                                                                 项目9消费者委员会工作经费：消委会以公益诉讼作为新时期消费维权工作的重要抓手，不断提高公益诉讼实践效能和社会效益；积极倡导和引导消费者树立绿色、环保消费，宣传理性消费，营造社会良好消费环境。                                                                                                                                     项目10市工商局制服款：统一着装，提高执法队伍形象（本项目由于机构改革已取消）。                                                                                         项目11 2019年度罚没收入：补充公用及人员经费，维持机关正常运转。                                                                                                         项目12房租收入（本项目由于机构改革未取得拨款）。                                                                                                                          项目13打击传销经费：按照国家打击传销社会治安综合治理考核要求和省政府文件精神，建立健全监测预防及打击处置网络传销的工作机制。建立完善部门间信息互通会商机制，与公安、处非、通管、网信等部门建立联络员制度，互通情报信息，开展分析研判，加强联控联打。建立完善线上监测、线下实证、快速反应的传销处置机制，坚持打早打小，根据不同情况，分类处置，防止其坐大成势。                                                                                                                                     项目14 2018年市工商局非税工作经费：补充人员及公用经费，维持机关正常运转。                                                                                                项目15产品抽检经费：以习近平新时代中国特色社会主义思想为指导，以落实“四个最严”为根本遵循，以让人民吃得放心为目标，以推进“双随机、一公开”为手段，以创新食品安全监管方式为动力，以发现食品安全问题为导向，通过抽检和及时对不合格产品的查处，严防、严管、严控食品安全风险，进一步推进企业落实食品安全主体责任，促进食品产业健康有序发展。 根据辖区内生产、销售和餐饮等特点，结合本地工作实际，开展本行政区域内食品安全抽检工作。主要抽检本辖区内获证食品生产企业生产的食品，重点抽检本辖区内中小型企业生产经营的食品以及较大规模市场、超市销售的食用农产品和餐饮企业经营的食品。同时抽检一定量本辖区内流通量大的外省、市食品。全年均衡完成抽检任务，根据当地食品产业现状，调整频次和每月的抽检量，增加对高风险及较高风险食品品种的抽检量。节令性食品抽检结果应在节前一个半月开展抽检工作。重点加强辖区内较大规模食用农产品批发市场或集散地、中小型食品生产经营单位、餐饮单位的抽检力度。同时，加强对学校和托幼机构食堂以及中央厨房、集体用餐配送单位旅游景区等餐饮服务单位的抽检。                                                                                                                     项目16电梯监督检验及应急演练与宣传经费：为推进我市电梯安全监管体系改革，加强对电梯维护保养工作的监督管理，强化电梯维保和使用单位主体责任，着力解决电梯使用环节中存在的各项系统性风险，提升我市在用电梯使用安全质量，为群众创造乘坐电梯的安全条件。 提高人民群众的特种设备安全意识，妥善应对可能或者突然发生的特种设备安全事故，确保迅速、高效、有序地开展特种设备安全事故的应急救援工作，最大限度地减少人员伤亡和财产损失。                                                                项目17气瓶充装评审经费：发现产品质量安全隐患，保障产品质量安全。                                                                                                                 项目18市政府打假办经费：明确各级人民政府打假工作职责，建立打假工作领导协调机制。保护生产者、销售者、消费者和用户的合法权益。建立健全打假联动机制，加强跨地区、跨部门的打假协作机制。严厉打击侵犯知识产权和制售假冒伪劣商品的违法行为。                                                                                                 项目19特种设备作业人员考试经费：完成2020年受理的特种设备作业人员委托考试工作落实减轻企业负担。                                                                      项目20质监业务经费：补充人员及公用经费，维持机关正常运转。                                                                                                          项目21技术标准战略专项经费：新增一批标准化项目，进一步全面实施标准化战略（该项目已由市财政局调整拨款收入来源，不作为本年度财政拨款）。                                                                                                      项目22 廉江电饭锅检验站 ：该项目由于机构改革已取消。                                                                                                                   项目23餐饮明厨亮灶经费： 开展“明厨亮灶”监管活动，促进全市学校食堂健康发展。                                                                                         项目24食品巡查员专项经费：支付食品巡查员工资，有利于开展食品专项整治及监管工作，保证人员工作的稳定性。                                                                    项目25食品安全协调费、项目26食品生产风险（小作坊）经费、                                                                                                                                                                                                                                                                                                                                                     项目27食品流通（市场）风险经费、项目28食品药品监管经费、项目29食品药品普法工作经费、 项目30食品应急演练经费、 项目31食品专项监督抽检费、项目32食用农产品快检资金、项目33四品一械网格化监管经费上述项目绩效目标为提高食品安全监管水平。                                                                                          项目34盐业监管购买服务：对全市辖区内的食盐生产、销售、使用等环节进行巡查，确保全市食盐安全和稳定。                                                                                 应申报项目数   34 个      金额   3920.46 万元（市级项目预算）；                                                                                 实际申报项目数  34 个    金额 3920.46 万元；                                                                                 目标批复数    1个     金额 150 万元。</t>
  </si>
  <si>
    <t xml:space="preserve">部 门 整 体 管 理 情 况 </t>
  </si>
  <si>
    <t>制度措施建立情况</t>
  </si>
  <si>
    <t>我局内部管理制度健全，完善制订了内部财务制度、固定资产管理，政府采购，公车，印章等内部控制制度等，财政资金各项业务及开支均严格按照制度规范执行。2019年落实了预算绩效管理制度。</t>
  </si>
  <si>
    <t>信息 公开</t>
  </si>
  <si>
    <t>自评信息</t>
  </si>
  <si>
    <t>是否公开</t>
  </si>
  <si>
    <t xml:space="preserve">是    </t>
  </si>
  <si>
    <t>公开时间</t>
  </si>
  <si>
    <t>2020.8.27</t>
  </si>
  <si>
    <t>公开网址</t>
  </si>
  <si>
    <t>http://zjamr.zhanjiang.gov.cn/</t>
  </si>
  <si>
    <t>预决算信息</t>
  </si>
  <si>
    <t>预算公开时间</t>
  </si>
  <si>
    <r>
      <t>2</t>
    </r>
    <r>
      <rPr>
        <sz val="8"/>
        <rFont val="宋体"/>
        <family val="0"/>
      </rPr>
      <t>019.2.11</t>
    </r>
  </si>
  <si>
    <t>http://zjamr.zhanjiang.gov.cn/gkmlpt/content/0/919/post_919688.html#8109</t>
  </si>
  <si>
    <t>决算公开时间</t>
  </si>
  <si>
    <r>
      <t>2</t>
    </r>
    <r>
      <rPr>
        <sz val="8"/>
        <rFont val="宋体"/>
        <family val="0"/>
      </rPr>
      <t>019.9.23</t>
    </r>
  </si>
  <si>
    <t>http://zjamr.zhanjiang.gov.cn/gkmlpt/content/0/634/post_634723.html#8109</t>
  </si>
  <si>
    <t>绩效目标</t>
  </si>
  <si>
    <t>资产 管理</t>
  </si>
  <si>
    <t>资产管理规范性</t>
  </si>
  <si>
    <t>制定资产管理内部制度</t>
  </si>
  <si>
    <t>资产账与财务账一致</t>
  </si>
  <si>
    <t xml:space="preserve">是  </t>
  </si>
  <si>
    <t>配置合理      使用合规</t>
  </si>
  <si>
    <t>是    否</t>
  </si>
  <si>
    <t>出租、出借及处置收入上缴</t>
  </si>
  <si>
    <t xml:space="preserve">是   </t>
  </si>
  <si>
    <t>固定资产利用率</t>
  </si>
  <si>
    <t>固定资产总额（原值）</t>
  </si>
  <si>
    <t xml:space="preserve">            9456.54万元</t>
  </si>
  <si>
    <t>在用固定资产总额（原值）</t>
  </si>
  <si>
    <t xml:space="preserve">        9456.54万元</t>
  </si>
  <si>
    <t>检查及完工验收情况</t>
  </si>
  <si>
    <t>已完工个数</t>
  </si>
  <si>
    <t>已验收个数</t>
  </si>
  <si>
    <t>（完工验收有关资料清单）</t>
  </si>
  <si>
    <t xml:space="preserve">项目组织实施情况  </t>
  </si>
  <si>
    <t xml:space="preserve">项目数量 </t>
  </si>
  <si>
    <t xml:space="preserve">     市级项目预算申报34 个</t>
  </si>
  <si>
    <r>
      <t xml:space="preserve">其中：新建   </t>
    </r>
    <r>
      <rPr>
        <sz val="8"/>
        <rFont val="宋体"/>
        <family val="0"/>
      </rPr>
      <t>1</t>
    </r>
    <r>
      <rPr>
        <sz val="8"/>
        <rFont val="宋体"/>
        <family val="0"/>
      </rPr>
      <t xml:space="preserve">个     续建 </t>
    </r>
    <r>
      <rPr>
        <sz val="8"/>
        <rFont val="宋体"/>
        <family val="0"/>
      </rPr>
      <t>33</t>
    </r>
    <r>
      <rPr>
        <sz val="8"/>
        <rFont val="宋体"/>
        <family val="0"/>
      </rPr>
      <t xml:space="preserve"> 个</t>
    </r>
  </si>
  <si>
    <r>
      <t>计划当年完工2</t>
    </r>
    <r>
      <rPr>
        <sz val="8"/>
        <rFont val="宋体"/>
        <family val="0"/>
      </rPr>
      <t>9</t>
    </r>
    <r>
      <rPr>
        <sz val="8"/>
        <rFont val="宋体"/>
        <family val="0"/>
      </rPr>
      <t xml:space="preserve"> 个</t>
    </r>
  </si>
  <si>
    <r>
      <t xml:space="preserve">计划当年完成验收   </t>
    </r>
    <r>
      <rPr>
        <sz val="8"/>
        <rFont val="宋体"/>
        <family val="0"/>
      </rPr>
      <t>1</t>
    </r>
    <r>
      <rPr>
        <sz val="8"/>
        <rFont val="宋体"/>
        <family val="0"/>
      </rPr>
      <t xml:space="preserve">  个</t>
    </r>
  </si>
  <si>
    <t xml:space="preserve">项目前期情况    </t>
  </si>
  <si>
    <t xml:space="preserve">需立项数   0   个     已立目数   0 个       </t>
  </si>
  <si>
    <t>　有可行性研究报告           0  个</t>
  </si>
  <si>
    <t xml:space="preserve"> 有概算批复文件      0      个</t>
  </si>
  <si>
    <t>有关立项、申报、批复等文件名称：（如项目数量较多，可在自评报告内反映）</t>
  </si>
  <si>
    <t>关于批复2019年度市直部门预算的通知（湛财预[2019]8号）</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</si>
  <si>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</si>
  <si>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t xml:space="preserve">   </t>
    </r>
    <r>
      <rPr>
        <sz val="8"/>
        <rFont val="宋体"/>
        <family val="0"/>
      </rPr>
      <t>调整内容（超期超概算情况）</t>
    </r>
    <r>
      <rPr>
        <sz val="8"/>
        <rFont val="Times New Roman"/>
        <family val="1"/>
      </rPr>
      <t xml:space="preserve">  0     </t>
    </r>
    <r>
      <rPr>
        <sz val="8"/>
        <rFont val="宋体"/>
        <family val="0"/>
      </rPr>
      <t>个</t>
    </r>
  </si>
  <si>
    <t>情况说明</t>
  </si>
  <si>
    <r>
      <t xml:space="preserve">   </t>
    </r>
    <r>
      <rPr>
        <sz val="8"/>
        <rFont val="宋体"/>
        <family val="0"/>
      </rPr>
      <t>报批手续</t>
    </r>
    <r>
      <rPr>
        <sz val="8"/>
        <rFont val="Times New Roman"/>
        <family val="1"/>
      </rPr>
      <t xml:space="preserve">                                       0   </t>
    </r>
    <r>
      <rPr>
        <sz val="8"/>
        <rFont val="宋体"/>
        <family val="0"/>
      </rPr>
      <t>个</t>
    </r>
  </si>
  <si>
    <t>文件名称：（如项目数量较多，可在自评报告内反映）
文    号：</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</si>
  <si>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</si>
  <si>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8"/>
        <rFont val="宋体"/>
        <family val="0"/>
      </rPr>
      <t>财务（项目）管理办法名称及文号：关于印发《湛江市市场监督管理局财务管理制度》的通知（湛市监〔</t>
    </r>
    <r>
      <rPr>
        <sz val="8"/>
        <rFont val="Times New Roman"/>
        <family val="1"/>
      </rPr>
      <t>2019</t>
    </r>
    <r>
      <rPr>
        <sz val="8"/>
        <rFont val="宋体"/>
        <family val="0"/>
      </rPr>
      <t>〕</t>
    </r>
    <r>
      <rPr>
        <sz val="8"/>
        <rFont val="Times New Roman"/>
        <family val="1"/>
      </rPr>
      <t>48</t>
    </r>
    <r>
      <rPr>
        <sz val="8"/>
        <rFont val="宋体"/>
        <family val="0"/>
      </rPr>
      <t>财务（项目）管理办法名称及文号：关于印发《湛江市市场监督管理局财务管理制度》的通知（湛市监〔2019〕48号），关于印发《湛江市市场监督管理局政府采购内部控制管理制度》的通知（湛市监办〔2019〕256号），湛江市市场监督管理局财政预算绩效目标管理办法，湛江市市场监督管理关于印发国有资产管理暂行规定的通知（湛市监办〔2020〕80号）</t>
    </r>
  </si>
  <si>
    <r>
      <t xml:space="preserve">  </t>
    </r>
    <r>
      <rPr>
        <sz val="8"/>
        <rFont val="宋体"/>
        <family val="0"/>
      </rPr>
      <t>其他管理办法名称：湛江市市场监督管理局合同管理制度（试行），湛江市市场监督管理局内部控制关键岗位管理制度（试行），湛江市市场监督管理局内部审计制度（试行），湛江市市场监督管理局关于印发《湛江市市场监督管理局关于解决形式主义突出问题为基层减负“十项措施”》和《湛江市市场监督管理局公务车辆管理制度》的通知（湛市监办〔</t>
    </r>
    <r>
      <rPr>
        <sz val="8"/>
        <rFont val="Times New Roman"/>
        <family val="1"/>
      </rPr>
      <t>2019</t>
    </r>
    <r>
      <rPr>
        <sz val="8"/>
        <rFont val="宋体"/>
        <family val="0"/>
      </rPr>
      <t>〕</t>
    </r>
    <r>
      <rPr>
        <sz val="8"/>
        <rFont val="Times New Roman"/>
        <family val="1"/>
      </rPr>
      <t>300</t>
    </r>
    <r>
      <rPr>
        <sz val="8"/>
        <rFont val="宋体"/>
        <family val="0"/>
      </rPr>
      <t>号）</t>
    </r>
  </si>
  <si>
    <r>
      <t xml:space="preserve">  </t>
    </r>
    <r>
      <rPr>
        <sz val="8"/>
        <rFont val="宋体"/>
        <family val="0"/>
      </rPr>
      <t>工作措施：我局在项目经费严格按照本单位制订财务管理办法、政府采购办法、预算绩效管理办法及省市各项制度管理，项目的设立及调整均履行了报批手续，在项目的实施过程中，所有项目的实施均按照项目管理制度，制定详细的实施计划、实施方案、验收方案，并严格执行。各资金使用单位均建立了有效管理机制，并对专项资金和专项经费进行了有效的检查及监控。对重点项目资金开展绩效评价。</t>
    </r>
  </si>
  <si>
    <t>2019年湛江市电热器具用食品接触塑料制品风险检测分析报告，2019年湛江市家电(机电)产品、建材产品质量监督抽查结果分析报告，2019年湛江市食品相关产品、农资产品质量监督抽查结果分析报告，2019年湛江市电热器具用食品接触塑料制品风险检测分析报告，2019年湛江市成品油抽查工作总结</t>
  </si>
  <si>
    <t xml:space="preserve">部门整体绩效产出情况     </t>
  </si>
  <si>
    <t>经济性</t>
  </si>
  <si>
    <t>三公经费控制率</t>
  </si>
  <si>
    <t>预算安排数</t>
  </si>
  <si>
    <t xml:space="preserve">      119.03  万元</t>
  </si>
  <si>
    <t>实际支出数</t>
  </si>
  <si>
    <t xml:space="preserve">        92.92万元</t>
  </si>
  <si>
    <t>控制率</t>
  </si>
  <si>
    <t>公用经费控制率</t>
  </si>
  <si>
    <t xml:space="preserve">    1526.18  万元</t>
  </si>
  <si>
    <t xml:space="preserve">        1411.9万元</t>
  </si>
  <si>
    <r>
      <rPr>
        <sz val="10"/>
        <rFont val="宋体"/>
        <family val="0"/>
      </rPr>
      <t>效率性</t>
    </r>
  </si>
  <si>
    <t>工作（含项目）完成情况</t>
  </si>
  <si>
    <t>未完成目标原因</t>
  </si>
  <si>
    <t>重点工作</t>
  </si>
  <si>
    <t>市委督查得分</t>
  </si>
  <si>
    <t>政府督查得分</t>
  </si>
  <si>
    <t>完成率</t>
  </si>
  <si>
    <t>整体绩效目标</t>
  </si>
  <si>
    <t>计划数</t>
  </si>
  <si>
    <r>
      <t>1</t>
    </r>
    <r>
      <rPr>
        <sz val="10"/>
        <rFont val="宋体"/>
        <family val="0"/>
      </rPr>
      <t>2</t>
    </r>
    <r>
      <rPr>
        <sz val="10"/>
        <rFont val="宋体"/>
        <family val="0"/>
      </rPr>
      <t xml:space="preserve"> 个</t>
    </r>
  </si>
  <si>
    <t>实际实现数</t>
  </si>
  <si>
    <r>
      <t>1</t>
    </r>
    <r>
      <rPr>
        <sz val="10"/>
        <rFont val="宋体"/>
        <family val="0"/>
      </rPr>
      <t>2</t>
    </r>
    <r>
      <rPr>
        <sz val="10"/>
        <rFont val="宋体"/>
        <family val="0"/>
      </rPr>
      <t>个</t>
    </r>
  </si>
  <si>
    <t>重要项目绩效目标</t>
  </si>
  <si>
    <t>1 个</t>
  </si>
  <si>
    <t>1个</t>
  </si>
  <si>
    <t>项目完成及时性</t>
  </si>
  <si>
    <t>部门预算项目数</t>
  </si>
  <si>
    <r>
      <t xml:space="preserve">   </t>
    </r>
    <r>
      <rPr>
        <sz val="10"/>
        <rFont val="宋体"/>
        <family val="0"/>
      </rPr>
      <t>36</t>
    </r>
    <r>
      <rPr>
        <sz val="10"/>
        <rFont val="宋体"/>
        <family val="0"/>
      </rPr>
      <t xml:space="preserve"> 个</t>
    </r>
  </si>
  <si>
    <t>按期完成</t>
  </si>
  <si>
    <r>
      <t>3</t>
    </r>
    <r>
      <rPr>
        <sz val="10"/>
        <rFont val="宋体"/>
        <family val="0"/>
      </rPr>
      <t>4</t>
    </r>
    <r>
      <rPr>
        <sz val="10"/>
        <rFont val="宋体"/>
        <family val="0"/>
      </rPr>
      <t>个</t>
    </r>
  </si>
  <si>
    <r>
      <t xml:space="preserve">比率  </t>
    </r>
    <r>
      <rPr>
        <sz val="10"/>
        <rFont val="宋体"/>
        <family val="0"/>
      </rPr>
      <t>94.44</t>
    </r>
    <r>
      <rPr>
        <sz val="10"/>
        <rFont val="宋体"/>
        <family val="0"/>
      </rPr>
      <t xml:space="preserve"> %</t>
    </r>
  </si>
  <si>
    <t>由于机构改革合并，人员流动较大，影响工作进度</t>
  </si>
  <si>
    <t>社会经济环境效益</t>
  </si>
  <si>
    <t>一是深入推进商事登记改革，全市实有各类市场主体29.66万户，同比增长9.23%，外资企业881户，同比增长5.26%。“证照分离”改革共惠及2902户商事主体，已办理业务23330件，累计为企业节省21.36万个工作日，减少申请材料13.68万份.截止12月底，5.94万户市场主体享受到改革的红利。全市共办理全程电子化登记业务24909笔，发出电子营业执照数（含银行发出具有金融功能的电子营业执照数）20025户；压减企业开办时间到2个工作日。
二是深入实施质量强市战略。开展电热水壶质量比对，加强政企合作，开放“共享实验室”，开展“问诊治病”活动，指导企业产品研发、技术更新和品牌培育。举办贸易摩擦背景下水产品出口欧美技术性贸易措施应对研讨会，为我市水产外贸出口提供应对措施。广东省首家港口起重机械省级检验站落户湛江，并成功通过验收，填补业内空白。
三是切实加强市场监管，确保市场消费安全，消费环境稳中向好。
四是大力推进引领型知识产权强市建设，2019年我局加快推进商标品牌战略，深入开展高价值专利培育布局，扎实推进创新主体知识产权贯标推进知识产权服务代理行业试点改革，加快培育建设知识产权运营体系，新增“湛江对虾”“遂溪广藿香”“徐闻南珠”三件地理标志商标，共有地理标志商标13件，居全省第一。拥有地理标志产品8件，位列全省前列。6家企业获得省级以上知识产权示范（优势）企业；组织超过10件驰名商标、高价值专利、地理标志以参展（参赛）的方式进行品牌推广。</t>
  </si>
  <si>
    <t>公平性</t>
  </si>
  <si>
    <t>是否有群众意见反映渠道和群众意见办理回复机制</t>
  </si>
  <si>
    <t xml:space="preserve">    是            </t>
  </si>
  <si>
    <t>群众上访、信访数量</t>
  </si>
  <si>
    <t>人次（次）</t>
  </si>
  <si>
    <t>答复数量</t>
  </si>
  <si>
    <t>个</t>
  </si>
  <si>
    <t>其中按规定期限答复数量</t>
  </si>
  <si>
    <t>满意度</t>
  </si>
  <si>
    <t>%（附调查结果）</t>
  </si>
  <si>
    <t>市级部门预算单位：湛江市市场监督管理局           （公章）　</t>
  </si>
  <si>
    <t>填报日期      2020 年    8   月   25  日</t>
  </si>
  <si>
    <t>附件8-2</t>
  </si>
  <si>
    <t xml:space="preserve"> 整体绩效自评基础数据表（财政资金情况）</t>
  </si>
  <si>
    <t xml:space="preserve">（   2019 年 ）                            </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</si>
  <si>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</si>
  <si>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</si>
  <si>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</si>
  <si>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</si>
  <si>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</si>
  <si>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</si>
  <si>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</si>
  <si>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</si>
  <si>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</si>
  <si>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</si>
  <si>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</si>
  <si>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</si>
  <si>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</si>
  <si>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</si>
  <si>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</si>
  <si>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</si>
  <si>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</si>
  <si>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</si>
  <si>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</si>
  <si>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</si>
  <si>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</si>
  <si>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</si>
  <si>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</si>
  <si>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</si>
  <si>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</si>
  <si>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</si>
  <si>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</si>
  <si>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</si>
  <si>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</si>
  <si>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</si>
  <si>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</si>
  <si>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项目1 工商系统开展工作专项经费</t>
  </si>
  <si>
    <t>项目2注册五个地理标志证明商标工作经费</t>
  </si>
  <si>
    <t>项目3“两建”工作经费</t>
  </si>
  <si>
    <t>项目4“双随机一公开”系统建设经费</t>
  </si>
  <si>
    <t>项目5查处取缔无证无照经营经费</t>
  </si>
  <si>
    <t>项目6麻章分局租赁办公场所经费</t>
  </si>
  <si>
    <t>项目7一库两平台建设经费</t>
  </si>
  <si>
    <t>项目8一库两平台维护工作经费</t>
  </si>
  <si>
    <t>项目9消费者委员会工作经费</t>
  </si>
  <si>
    <t>项目10市工商局制服款</t>
  </si>
  <si>
    <t>项目11 2019年度罚没收入</t>
  </si>
  <si>
    <r>
      <t>项目1</t>
    </r>
    <r>
      <rPr>
        <sz val="14"/>
        <color indexed="8"/>
        <rFont val="宋体"/>
        <family val="0"/>
      </rPr>
      <t>2</t>
    </r>
    <r>
      <rPr>
        <sz val="14"/>
        <color indexed="8"/>
        <rFont val="宋体"/>
        <family val="0"/>
      </rPr>
      <t>房租收入</t>
    </r>
  </si>
  <si>
    <t>项目13打击传销经费</t>
  </si>
  <si>
    <r>
      <t>项目14</t>
    </r>
    <r>
      <rPr>
        <sz val="14"/>
        <color indexed="8"/>
        <rFont val="宋体"/>
        <family val="0"/>
      </rPr>
      <t xml:space="preserve"> </t>
    </r>
    <r>
      <rPr>
        <sz val="14"/>
        <color indexed="8"/>
        <rFont val="宋体"/>
        <family val="0"/>
      </rPr>
      <t>2018年市工商局非税工作经费</t>
    </r>
  </si>
  <si>
    <t>项目15市市场监督管理局扫黑除恶专项经费</t>
  </si>
  <si>
    <t>项目16两新”组织党建保障经费</t>
  </si>
  <si>
    <t>项目17产品抽检经费</t>
  </si>
  <si>
    <t>项目18电梯监督检验及应急演练与宣传经费</t>
  </si>
  <si>
    <t>项目19气瓶充装评审经费</t>
  </si>
  <si>
    <t>项目20市政府打假办经费</t>
  </si>
  <si>
    <t>项目21特种设备作业人员考试经费</t>
  </si>
  <si>
    <t>项目22质监业务经费</t>
  </si>
  <si>
    <t>项目23技术标准战略专项经费</t>
  </si>
  <si>
    <t xml:space="preserve"> 项目24 廉江电饭锅检验站</t>
  </si>
  <si>
    <t>项目25餐饮明厨亮灶经费</t>
  </si>
  <si>
    <t>项目26食品巡查员专项经费</t>
  </si>
  <si>
    <t>项目27食品安全协调费</t>
  </si>
  <si>
    <t>项目28食品生产风险（小作坊）经费</t>
  </si>
  <si>
    <t>项目29食品流通（市场）风险经费</t>
  </si>
  <si>
    <r>
      <t>项目3</t>
    </r>
    <r>
      <rPr>
        <sz val="14"/>
        <color indexed="8"/>
        <rFont val="宋体"/>
        <family val="0"/>
      </rPr>
      <t>0</t>
    </r>
    <r>
      <rPr>
        <sz val="14"/>
        <color indexed="8"/>
        <rFont val="宋体"/>
        <family val="0"/>
      </rPr>
      <t>食品药品监管经费</t>
    </r>
  </si>
  <si>
    <r>
      <t>项目3</t>
    </r>
    <r>
      <rPr>
        <sz val="14"/>
        <color indexed="8"/>
        <rFont val="宋体"/>
        <family val="0"/>
      </rPr>
      <t>1</t>
    </r>
    <r>
      <rPr>
        <sz val="14"/>
        <color indexed="8"/>
        <rFont val="宋体"/>
        <family val="0"/>
      </rPr>
      <t>食品药品普法工作经费</t>
    </r>
  </si>
  <si>
    <r>
      <t>项目3</t>
    </r>
    <r>
      <rPr>
        <sz val="14"/>
        <color indexed="8"/>
        <rFont val="宋体"/>
        <family val="0"/>
      </rPr>
      <t>2</t>
    </r>
    <r>
      <rPr>
        <sz val="14"/>
        <color indexed="8"/>
        <rFont val="宋体"/>
        <family val="0"/>
      </rPr>
      <t>食品应急演练经费</t>
    </r>
  </si>
  <si>
    <r>
      <t>项目3</t>
    </r>
    <r>
      <rPr>
        <sz val="14"/>
        <color indexed="8"/>
        <rFont val="宋体"/>
        <family val="0"/>
      </rPr>
      <t>3</t>
    </r>
    <r>
      <rPr>
        <sz val="14"/>
        <color indexed="8"/>
        <rFont val="宋体"/>
        <family val="0"/>
      </rPr>
      <t>食品专项监督抽检费</t>
    </r>
  </si>
  <si>
    <r>
      <t>项目3</t>
    </r>
    <r>
      <rPr>
        <sz val="14"/>
        <color indexed="8"/>
        <rFont val="宋体"/>
        <family val="0"/>
      </rPr>
      <t>4</t>
    </r>
    <r>
      <rPr>
        <sz val="14"/>
        <color indexed="8"/>
        <rFont val="宋体"/>
        <family val="0"/>
      </rPr>
      <t>食用农产品快检资金</t>
    </r>
  </si>
  <si>
    <r>
      <t>项目3</t>
    </r>
    <r>
      <rPr>
        <sz val="14"/>
        <color indexed="8"/>
        <rFont val="宋体"/>
        <family val="0"/>
      </rPr>
      <t>5</t>
    </r>
    <r>
      <rPr>
        <sz val="14"/>
        <color indexed="8"/>
        <rFont val="宋体"/>
        <family val="0"/>
      </rPr>
      <t>四品一械网格化监管经费</t>
    </r>
  </si>
  <si>
    <r>
      <t>项目3</t>
    </r>
    <r>
      <rPr>
        <sz val="14"/>
        <color indexed="8"/>
        <rFont val="宋体"/>
        <family val="0"/>
      </rPr>
      <t>6</t>
    </r>
    <r>
      <rPr>
        <sz val="14"/>
        <color indexed="8"/>
        <rFont val="宋体"/>
        <family val="0"/>
      </rPr>
      <t>盐业监管购买服务</t>
    </r>
  </si>
  <si>
    <r>
      <t>项目3</t>
    </r>
    <r>
      <rPr>
        <sz val="14"/>
        <color indexed="8"/>
        <rFont val="宋体"/>
        <family val="0"/>
      </rPr>
      <t>7</t>
    </r>
    <r>
      <rPr>
        <sz val="14"/>
        <color indexed="8"/>
        <rFont val="宋体"/>
        <family val="0"/>
      </rPr>
      <t>2018年度罚没收入</t>
    </r>
  </si>
  <si>
    <r>
      <t>项目3</t>
    </r>
    <r>
      <rPr>
        <sz val="14"/>
        <color indexed="8"/>
        <rFont val="宋体"/>
        <family val="0"/>
      </rPr>
      <t>8</t>
    </r>
    <r>
      <rPr>
        <sz val="14"/>
        <color indexed="8"/>
        <rFont val="宋体"/>
        <family val="0"/>
      </rPr>
      <t>驻村干部生活补贴</t>
    </r>
  </si>
  <si>
    <r>
      <t>项目3</t>
    </r>
    <r>
      <rPr>
        <sz val="14"/>
        <color indexed="8"/>
        <rFont val="宋体"/>
        <family val="0"/>
      </rPr>
      <t>9</t>
    </r>
    <r>
      <rPr>
        <sz val="14"/>
        <color indexed="8"/>
        <rFont val="宋体"/>
        <family val="0"/>
      </rPr>
      <t>市财政殡葬改革专项补助资金</t>
    </r>
  </si>
  <si>
    <r>
      <t>项目4</t>
    </r>
    <r>
      <rPr>
        <sz val="14"/>
        <color indexed="8"/>
        <rFont val="宋体"/>
        <family val="0"/>
      </rPr>
      <t>0</t>
    </r>
    <r>
      <rPr>
        <sz val="14"/>
        <color indexed="8"/>
        <rFont val="宋体"/>
        <family val="0"/>
      </rPr>
      <t>市直离休干部医疗费</t>
    </r>
  </si>
  <si>
    <r>
      <t>项目4</t>
    </r>
    <r>
      <rPr>
        <sz val="14"/>
        <color indexed="8"/>
        <rFont val="宋体"/>
        <family val="0"/>
      </rPr>
      <t>1</t>
    </r>
    <r>
      <rPr>
        <sz val="14"/>
        <color indexed="8"/>
        <rFont val="宋体"/>
        <family val="0"/>
      </rPr>
      <t>市直行政事业单位未享受公有住房补贴</t>
    </r>
  </si>
  <si>
    <t>（二）中央、省财政安排</t>
  </si>
  <si>
    <t>项目1 2017年度食品药品监管资金</t>
  </si>
  <si>
    <t>项目2 2018年度公共卫生服务补助资金</t>
  </si>
  <si>
    <t>项目3 2018年度医疗卫生健康事业发展专项资金</t>
  </si>
  <si>
    <t>项目4 2019年度中央药品监管资金</t>
  </si>
  <si>
    <t>项目5 2019年度中央食品监管资金</t>
  </si>
  <si>
    <t>项目6促进经济高质量发展专项资金（知识产权省部会商）</t>
  </si>
  <si>
    <t>项目7 2019年度省市场监管局促进经济高质量发展专项资金（食品抽检及监管）</t>
  </si>
  <si>
    <t>项目8中央缉私经费</t>
  </si>
  <si>
    <t>项目9缉私经费</t>
  </si>
  <si>
    <t>项目10 2019年度促进经济高质量发展专项资金（药品监管、药品抽检）</t>
  </si>
  <si>
    <t>项目11财政部工商行政管理专项补助经费</t>
  </si>
  <si>
    <t>项目12岭南中药材经费</t>
  </si>
  <si>
    <t>项目13知识产权质押融资风险补偿机制建立项目</t>
  </si>
  <si>
    <t>二、其他收入</t>
  </si>
  <si>
    <t>（一）基本支出</t>
  </si>
  <si>
    <t>(二）本级横向财政资金项目支出</t>
  </si>
  <si>
    <t>项目1消防安全生产专项资金</t>
  </si>
  <si>
    <t>项目2办公用房专项修缮费</t>
  </si>
  <si>
    <t>项目3技术标准战略专项经费</t>
  </si>
  <si>
    <t>项目4市抽检业务经费</t>
  </si>
  <si>
    <t>（三）非本级财政资金财政拨款支出</t>
  </si>
  <si>
    <t>项目1省食品应急演练经费</t>
  </si>
  <si>
    <t>项目2省业务补助经费</t>
  </si>
  <si>
    <t>项目3内部审计费</t>
  </si>
  <si>
    <t>项目4质量认证业务培训</t>
  </si>
  <si>
    <t>备注：2019年年初申报市级项目34个，新建项目1个，为市工商局制服款，续建33个，其中一库两平台建设经费为跨年度建设项目。2019年市工商局制服款及廉江电饭锅检验站由于机关合并原因，取消上述两个项目，本年度市财政没有拨款。一库两平台建设经费年初预算28万元为两年质保金经费，本年按期支付13.9万元。2019年度罚没收入和房租收入由于从6月起下划六个单位的非税收入经费缴交到区财政使调整预算大幅减少。技术标准战略专项经费年末市财政把该经费列入其他应付款，不列入本年度财政拨款。“两建”工作经费项目为代“市两建办申请的经费，其中只有19万元属于湛江市市场监督管理局。”。注册五个地理标志证明商标工作经费为2018年结转经费，该经费2018年底实际结转为22.68万元，因此本年市财政只下拨22.68万元</t>
  </si>
  <si>
    <r>
      <t>项目1</t>
    </r>
    <r>
      <rPr>
        <sz val="11"/>
        <color indexed="8"/>
        <rFont val="宋体"/>
        <family val="0"/>
      </rPr>
      <t>2</t>
    </r>
    <r>
      <rPr>
        <sz val="11"/>
        <color theme="1"/>
        <rFont val="Calibri"/>
        <family val="0"/>
      </rPr>
      <t>房租收入</t>
    </r>
  </si>
  <si>
    <r>
      <t>项目14</t>
    </r>
    <r>
      <rPr>
        <sz val="11"/>
        <color indexed="8"/>
        <rFont val="宋体"/>
        <family val="0"/>
      </rPr>
      <t xml:space="preserve"> </t>
    </r>
    <r>
      <rPr>
        <sz val="11"/>
        <color theme="1"/>
        <rFont val="Calibri"/>
        <family val="0"/>
      </rPr>
      <t>2018年市工商局非税工作经费</t>
    </r>
  </si>
  <si>
    <r>
      <t>项目3</t>
    </r>
    <r>
      <rPr>
        <sz val="11"/>
        <color indexed="8"/>
        <rFont val="宋体"/>
        <family val="0"/>
      </rPr>
      <t>0</t>
    </r>
    <r>
      <rPr>
        <sz val="11"/>
        <color theme="1"/>
        <rFont val="Calibri"/>
        <family val="0"/>
      </rPr>
      <t>食品药品监管经费</t>
    </r>
  </si>
  <si>
    <r>
      <t>项目3</t>
    </r>
    <r>
      <rPr>
        <sz val="11"/>
        <color indexed="8"/>
        <rFont val="宋体"/>
        <family val="0"/>
      </rPr>
      <t>1</t>
    </r>
    <r>
      <rPr>
        <sz val="11"/>
        <color theme="1"/>
        <rFont val="Calibri"/>
        <family val="0"/>
      </rPr>
      <t>食品药品普法工作经费</t>
    </r>
  </si>
  <si>
    <r>
      <t>项目3</t>
    </r>
    <r>
      <rPr>
        <sz val="11"/>
        <color indexed="8"/>
        <rFont val="宋体"/>
        <family val="0"/>
      </rPr>
      <t>2</t>
    </r>
    <r>
      <rPr>
        <sz val="11"/>
        <color theme="1"/>
        <rFont val="Calibri"/>
        <family val="0"/>
      </rPr>
      <t>食品应急演练经费</t>
    </r>
  </si>
  <si>
    <r>
      <t>项目3</t>
    </r>
    <r>
      <rPr>
        <sz val="11"/>
        <color indexed="8"/>
        <rFont val="宋体"/>
        <family val="0"/>
      </rPr>
      <t>3</t>
    </r>
    <r>
      <rPr>
        <sz val="11"/>
        <color theme="1"/>
        <rFont val="Calibri"/>
        <family val="0"/>
      </rPr>
      <t>食品专项监督抽检费</t>
    </r>
  </si>
  <si>
    <r>
      <t>项目3</t>
    </r>
    <r>
      <rPr>
        <sz val="11"/>
        <color indexed="8"/>
        <rFont val="宋体"/>
        <family val="0"/>
      </rPr>
      <t>4</t>
    </r>
    <r>
      <rPr>
        <sz val="11"/>
        <color theme="1"/>
        <rFont val="Calibri"/>
        <family val="0"/>
      </rPr>
      <t>食用农产品快检资金</t>
    </r>
  </si>
  <si>
    <r>
      <t>项目3</t>
    </r>
    <r>
      <rPr>
        <sz val="11"/>
        <color indexed="8"/>
        <rFont val="宋体"/>
        <family val="0"/>
      </rPr>
      <t>5</t>
    </r>
    <r>
      <rPr>
        <sz val="11"/>
        <color theme="1"/>
        <rFont val="Calibri"/>
        <family val="0"/>
      </rPr>
      <t>四品一械网格化监管经费</t>
    </r>
  </si>
  <si>
    <r>
      <t>项目3</t>
    </r>
    <r>
      <rPr>
        <sz val="11"/>
        <color indexed="8"/>
        <rFont val="宋体"/>
        <family val="0"/>
      </rPr>
      <t>6</t>
    </r>
    <r>
      <rPr>
        <sz val="11"/>
        <color theme="1"/>
        <rFont val="Calibri"/>
        <family val="0"/>
      </rPr>
      <t>盐业监管购买服务</t>
    </r>
  </si>
  <si>
    <r>
      <t>项目3</t>
    </r>
    <r>
      <rPr>
        <sz val="11"/>
        <color indexed="8"/>
        <rFont val="宋体"/>
        <family val="0"/>
      </rPr>
      <t>7</t>
    </r>
    <r>
      <rPr>
        <sz val="11"/>
        <color theme="1"/>
        <rFont val="Calibri"/>
        <family val="0"/>
      </rPr>
      <t>2018年度罚没收入</t>
    </r>
  </si>
  <si>
    <r>
      <t>项目3</t>
    </r>
    <r>
      <rPr>
        <sz val="11"/>
        <color indexed="8"/>
        <rFont val="宋体"/>
        <family val="0"/>
      </rPr>
      <t>8</t>
    </r>
    <r>
      <rPr>
        <sz val="11"/>
        <color theme="1"/>
        <rFont val="Calibri"/>
        <family val="0"/>
      </rPr>
      <t>驻村干部生活补贴</t>
    </r>
  </si>
  <si>
    <r>
      <t>项目3</t>
    </r>
    <r>
      <rPr>
        <sz val="11"/>
        <color indexed="8"/>
        <rFont val="宋体"/>
        <family val="0"/>
      </rPr>
      <t>9</t>
    </r>
    <r>
      <rPr>
        <sz val="11"/>
        <color theme="1"/>
        <rFont val="Calibri"/>
        <family val="0"/>
      </rPr>
      <t>市财政殡葬改革专项补助资金</t>
    </r>
  </si>
  <si>
    <r>
      <t>项目4</t>
    </r>
    <r>
      <rPr>
        <sz val="11"/>
        <color indexed="8"/>
        <rFont val="宋体"/>
        <family val="0"/>
      </rPr>
      <t>0</t>
    </r>
    <r>
      <rPr>
        <sz val="11"/>
        <color theme="1"/>
        <rFont val="Calibri"/>
        <family val="0"/>
      </rPr>
      <t>市直离休干部医疗费</t>
    </r>
  </si>
  <si>
    <r>
      <t>项目4</t>
    </r>
    <r>
      <rPr>
        <sz val="11"/>
        <color indexed="8"/>
        <rFont val="宋体"/>
        <family val="0"/>
      </rPr>
      <t>1</t>
    </r>
    <r>
      <rPr>
        <sz val="11"/>
        <color theme="1"/>
        <rFont val="Calibri"/>
        <family val="0"/>
      </rPr>
      <t>市直行政事业单位未享受公有住房补贴</t>
    </r>
  </si>
  <si>
    <t>（一）基本支出(含利息收入）</t>
  </si>
  <si>
    <t>备注：2019年年初申报市级项目34个，新建项目1个，为市工商局制服款，续建33个，其中一库两平台建设经费为跨年度建设项目。2019年市工商局制服款及廉江电饭锅检验站由于机关合并原因，取消上述两个项目，本年度市财政没有拨款。一库两平台建设经费年初预算28万元为两年质保金经费，本年按期支付13.9万元。2019年度罚没收入和房租收入由于从6月起下划六个单位的非税收入经费缴交到区财政使调整预算大幅减少。技术标准战略专项经费年末市财政把该经费列入其他应付款，不列入本年度财政拨款。“两建”工作经费项目为代“市两建办申请的经费，其中只有19万元属于湛江市市场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</si>
</sst>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1">
    <font>
      <sz val="11"/>
      <color theme="1"/>
      <name val="Calibri"/>
      <family val="0"/>
    </font>
    <font>
      <sz val="11"/>
      <name val="宋体"/>
      <family val="0"/>
    </font>
    <font>
      <sz val="10"/>
      <name val="宋体"/>
      <family val="0"/>
    </font>
    <font>
      <b/>
      <sz val="11"/>
      <color indexed="8"/>
      <name val="宋体"/>
      <family val="0"/>
    </font>
    <font>
      <b/>
      <sz val="11"/>
      <name val="宋体"/>
      <family val="0"/>
    </font>
    <font>
      <sz val="14"/>
      <color indexed="8"/>
      <name val="黑体"/>
      <family val="0"/>
    </font>
    <font>
      <sz val="18"/>
      <name val="方正小标宋_GBK"/>
      <family val="4"/>
    </font>
    <font>
      <sz val="16"/>
      <name val="黑体"/>
      <family val="0"/>
    </font>
    <font>
      <sz val="12"/>
      <name val="黑体"/>
      <family val="0"/>
    </font>
    <font>
      <sz val="11"/>
      <color indexed="8"/>
      <name val="宋体"/>
      <family val="0"/>
    </font>
    <font>
      <b/>
      <sz val="14"/>
      <color indexed="8"/>
      <name val="宋体"/>
      <family val="0"/>
    </font>
    <font>
      <sz val="14"/>
      <name val="黑体"/>
      <family val="0"/>
    </font>
    <font>
      <sz val="14"/>
      <color indexed="8"/>
      <name val="宋体"/>
      <family val="0"/>
    </font>
    <font>
      <sz val="14"/>
      <name val="宋体"/>
      <family val="0"/>
    </font>
    <font>
      <b/>
      <sz val="14"/>
      <name val="宋体"/>
      <family val="0"/>
    </font>
    <font>
      <b/>
      <sz val="12"/>
      <name val="宋体"/>
      <family val="0"/>
    </font>
    <font>
      <sz val="9"/>
      <name val="宋体"/>
      <family val="0"/>
    </font>
    <font>
      <sz val="12"/>
      <name val="宋体"/>
      <family val="0"/>
    </font>
    <font>
      <sz val="8"/>
      <name val="宋体"/>
      <family val="0"/>
    </font>
    <font>
      <b/>
      <sz val="8"/>
      <name val="宋体"/>
      <family val="0"/>
    </font>
    <font>
      <sz val="8"/>
      <name val="Times New Roman"/>
      <family val="1"/>
    </font>
    <font>
      <b/>
      <sz val="10"/>
      <name val="宋体"/>
      <family val="0"/>
    </font>
    <font>
      <b/>
      <sz val="14"/>
      <name val="Times New Roman"/>
      <family val="1"/>
    </font>
    <font>
      <u val="single"/>
      <sz val="11"/>
      <color indexed="12"/>
      <name val="宋体"/>
      <family val="0"/>
    </font>
    <font>
      <u val="single"/>
      <sz val="11"/>
      <color indexed="20"/>
      <name val="宋体"/>
      <family val="0"/>
    </font>
    <font>
      <sz val="11"/>
      <color indexed="9"/>
      <name val="宋体"/>
      <family val="0"/>
    </font>
    <font>
      <b/>
      <sz val="11"/>
      <color indexed="62"/>
      <name val="宋体"/>
      <family val="0"/>
    </font>
    <font>
      <sz val="12"/>
      <color indexed="8"/>
      <name val="宋体"/>
      <family val="0"/>
    </font>
    <font>
      <b/>
      <sz val="18"/>
      <color indexed="62"/>
      <name val="宋体"/>
      <family val="0"/>
    </font>
    <font>
      <b/>
      <sz val="15"/>
      <color indexed="62"/>
      <name val="宋体"/>
      <family val="0"/>
    </font>
    <font>
      <b/>
      <sz val="11"/>
      <color indexed="63"/>
      <name val="宋体"/>
      <family val="0"/>
    </font>
    <font>
      <b/>
      <sz val="11"/>
      <color indexed="9"/>
      <name val="宋体"/>
      <family val="0"/>
    </font>
    <font>
      <sz val="11"/>
      <color indexed="16"/>
      <name val="宋体"/>
      <family val="0"/>
    </font>
    <font>
      <sz val="11"/>
      <color indexed="17"/>
      <name val="宋体"/>
      <family val="0"/>
    </font>
    <font>
      <sz val="11"/>
      <color indexed="19"/>
      <name val="宋体"/>
      <family val="0"/>
    </font>
    <font>
      <sz val="11"/>
      <color indexed="53"/>
      <name val="宋体"/>
      <family val="0"/>
    </font>
    <font>
      <i/>
      <sz val="11"/>
      <color indexed="23"/>
      <name val="宋体"/>
      <family val="0"/>
    </font>
    <font>
      <b/>
      <sz val="11"/>
      <color indexed="53"/>
      <name val="宋体"/>
      <family val="0"/>
    </font>
    <font>
      <sz val="11"/>
      <color indexed="62"/>
      <name val="宋体"/>
      <family val="0"/>
    </font>
    <font>
      <sz val="11"/>
      <color indexed="10"/>
      <name val="宋体"/>
      <family val="0"/>
    </font>
    <font>
      <b/>
      <sz val="13"/>
      <color indexed="62"/>
      <name val="宋体"/>
      <family val="0"/>
    </font>
    <font>
      <b/>
      <sz val="12"/>
      <name val="Times New Roman"/>
      <family val="1"/>
    </font>
    <font>
      <sz val="9"/>
      <name val="MS Gothic"/>
      <family val="3"/>
    </font>
    <font>
      <b/>
      <sz val="11"/>
      <name val="Times New Roman"/>
      <family val="1"/>
    </font>
    <font>
      <b/>
      <sz val="6"/>
      <name val="Times New Roman"/>
      <family val="1"/>
    </font>
    <font>
      <sz val="11"/>
      <color theme="0"/>
      <name val="Calibri"/>
      <family val="0"/>
    </font>
    <font>
      <sz val="11"/>
      <color rgb="FF3F3F76"/>
      <name val="Calibri"/>
      <family val="0"/>
    </font>
    <font>
      <sz val="12"/>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name val="Calibri"/>
      <family val="0"/>
    </font>
    <font>
      <b/>
      <sz val="11"/>
      <name val="Calibri"/>
      <family val="0"/>
    </font>
    <font>
      <sz val="14"/>
      <color theme="1"/>
      <name val="黑体"/>
      <family val="0"/>
    </font>
    <font>
      <b/>
      <sz val="14"/>
      <color theme="1"/>
      <name val="Calibri"/>
      <family val="0"/>
    </font>
    <font>
      <sz val="14"/>
      <color theme="1"/>
      <name val="Calibri"/>
      <family val="0"/>
    </font>
    <font>
      <sz val="14"/>
      <name val="Calibri"/>
      <family val="0"/>
    </font>
    <font>
      <b/>
      <sz val="14"/>
      <name val="Calibri"/>
      <family val="0"/>
    </font>
  </fonts>
  <fills count="35">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color indexed="63"/>
      </top>
      <bottom>
        <color indexed="63"/>
      </bottom>
    </border>
    <border>
      <left/>
      <right/>
      <top style="thin"/>
      <bottom/>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color indexed="63"/>
      </right>
      <top/>
      <bottom>
        <color indexed="63"/>
      </bottom>
    </border>
    <border>
      <left>
        <color indexed="63"/>
      </left>
      <right style="thin"/>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lignment/>
      <protection/>
    </xf>
    <xf numFmtId="0" fontId="45" fillId="2" borderId="0" applyNumberFormat="0" applyBorder="0" applyAlignment="0" applyProtection="0"/>
    <xf numFmtId="0" fontId="0" fillId="3" borderId="0" applyNumberFormat="0" applyBorder="0" applyAlignment="0" applyProtection="0"/>
    <xf numFmtId="0" fontId="45" fillId="4" borderId="0" applyNumberFormat="0" applyBorder="0" applyAlignment="0" applyProtection="0"/>
    <xf numFmtId="0" fontId="46"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47" fillId="0" borderId="0" applyFont="0" applyFill="0" applyBorder="0" applyAlignment="0" applyProtection="0"/>
    <xf numFmtId="0" fontId="45" fillId="8" borderId="0" applyNumberFormat="0" applyBorder="0" applyAlignment="0" applyProtection="0"/>
    <xf numFmtId="9" fontId="47" fillId="0" borderId="0" applyFont="0" applyFill="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8" fillId="14" borderId="1" applyNumberFormat="0" applyAlignment="0" applyProtection="0"/>
    <xf numFmtId="0" fontId="45"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51" fillId="0" borderId="2" applyNumberFormat="0" applyFill="0" applyAlignment="0" applyProtection="0"/>
    <xf numFmtId="0" fontId="52" fillId="20" borderId="0" applyNumberFormat="0" applyBorder="0" applyAlignment="0" applyProtection="0"/>
    <xf numFmtId="0" fontId="53" fillId="21" borderId="3" applyNumberFormat="0" applyAlignment="0" applyProtection="0"/>
    <xf numFmtId="0" fontId="54" fillId="14" borderId="4" applyNumberFormat="0" applyAlignment="0" applyProtection="0"/>
    <xf numFmtId="0" fontId="55" fillId="0" borderId="5" applyNumberFormat="0" applyFill="0" applyAlignment="0" applyProtection="0"/>
    <xf numFmtId="0" fontId="56" fillId="0" borderId="0" applyNumberFormat="0" applyFill="0" applyBorder="0" applyAlignment="0" applyProtection="0"/>
    <xf numFmtId="0" fontId="0" fillId="22" borderId="0" applyNumberFormat="0" applyBorder="0" applyAlignment="0" applyProtection="0"/>
    <xf numFmtId="0" fontId="57" fillId="0" borderId="0" applyNumberFormat="0" applyFill="0" applyBorder="0" applyAlignment="0" applyProtection="0"/>
    <xf numFmtId="42" fontId="47" fillId="0" borderId="0" applyFont="0" applyFill="0" applyBorder="0" applyAlignment="0" applyProtection="0"/>
    <xf numFmtId="0" fontId="0" fillId="23" borderId="0" applyNumberFormat="0" applyBorder="0" applyAlignment="0" applyProtection="0"/>
    <xf numFmtId="43" fontId="4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24" borderId="0" applyNumberFormat="0" applyBorder="0" applyAlignment="0" applyProtection="0"/>
    <xf numFmtId="0" fontId="60" fillId="0" borderId="0" applyNumberFormat="0" applyFill="0" applyBorder="0" applyAlignment="0" applyProtection="0"/>
    <xf numFmtId="0" fontId="45" fillId="25" borderId="0" applyNumberFormat="0" applyBorder="0" applyAlignment="0" applyProtection="0"/>
    <xf numFmtId="0" fontId="47" fillId="26" borderId="6" applyNumberFormat="0" applyFont="0" applyAlignment="0" applyProtection="0"/>
    <xf numFmtId="0" fontId="0" fillId="27" borderId="0" applyNumberFormat="0" applyBorder="0" applyAlignment="0" applyProtection="0"/>
    <xf numFmtId="0" fontId="45" fillId="28" borderId="0" applyNumberFormat="0" applyBorder="0" applyAlignment="0" applyProtection="0"/>
    <xf numFmtId="0" fontId="0" fillId="29" borderId="0" applyNumberFormat="0" applyBorder="0" applyAlignment="0" applyProtection="0"/>
    <xf numFmtId="0" fontId="61" fillId="0" borderId="0" applyNumberFormat="0" applyFill="0" applyBorder="0" applyAlignment="0" applyProtection="0"/>
    <xf numFmtId="41" fontId="47" fillId="0" borderId="0" applyFont="0" applyFill="0" applyBorder="0" applyAlignment="0" applyProtection="0"/>
    <xf numFmtId="0" fontId="62" fillId="0" borderId="5" applyNumberFormat="0" applyFill="0" applyAlignment="0" applyProtection="0"/>
    <xf numFmtId="0" fontId="0" fillId="30" borderId="0" applyNumberFormat="0" applyBorder="0" applyAlignment="0" applyProtection="0"/>
    <xf numFmtId="0" fontId="57" fillId="0" borderId="7" applyNumberFormat="0" applyFill="0" applyAlignment="0" applyProtection="0"/>
    <xf numFmtId="0" fontId="45" fillId="31" borderId="0" applyNumberFormat="0" applyBorder="0" applyAlignment="0" applyProtection="0"/>
    <xf numFmtId="0" fontId="0" fillId="32" borderId="0" applyNumberFormat="0" applyBorder="0" applyAlignment="0" applyProtection="0"/>
    <xf numFmtId="0" fontId="63" fillId="0" borderId="8" applyNumberFormat="0" applyFill="0" applyAlignment="0" applyProtection="0"/>
  </cellStyleXfs>
  <cellXfs count="246">
    <xf numFmtId="0" fontId="0" fillId="0" borderId="0" xfId="0" applyFont="1" applyAlignment="1">
      <alignment vertical="center"/>
    </xf>
    <xf numFmtId="0" fontId="0" fillId="0" borderId="0" xfId="0" applyAlignment="1">
      <alignment vertical="center" wrapText="1"/>
    </xf>
    <xf numFmtId="0" fontId="2" fillId="0" borderId="0" xfId="15" applyFont="1" applyAlignment="1">
      <alignment wrapText="1"/>
      <protection/>
    </xf>
    <xf numFmtId="0" fontId="0" fillId="0" borderId="0" xfId="0" applyAlignment="1">
      <alignment horizontal="center" vertical="center" wrapText="1"/>
    </xf>
    <xf numFmtId="0" fontId="51" fillId="0" borderId="0" xfId="0" applyFont="1" applyAlignment="1">
      <alignment vertical="center" wrapText="1"/>
    </xf>
    <xf numFmtId="0" fontId="64" fillId="0" borderId="0" xfId="0" applyFont="1" applyAlignment="1">
      <alignment vertical="center" wrapText="1"/>
    </xf>
    <xf numFmtId="0" fontId="51" fillId="0" borderId="0" xfId="0" applyFont="1" applyAlignment="1">
      <alignment vertical="center"/>
    </xf>
    <xf numFmtId="0" fontId="65"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ill="1" applyBorder="1" applyAlignment="1">
      <alignment vertical="center" wrapText="1"/>
    </xf>
    <xf numFmtId="0" fontId="0" fillId="33" borderId="0" xfId="0" applyFill="1" applyAlignment="1">
      <alignment vertical="center" wrapText="1"/>
    </xf>
    <xf numFmtId="0" fontId="66" fillId="0" borderId="0" xfId="0" applyFont="1" applyAlignment="1">
      <alignment horizontal="left" vertical="center" wrapText="1"/>
    </xf>
    <xf numFmtId="0" fontId="6" fillId="0" borderId="0" xfId="15" applyFont="1" applyBorder="1" applyAlignment="1">
      <alignment horizontal="center" vertical="center" wrapText="1"/>
      <protection/>
    </xf>
    <xf numFmtId="0" fontId="7" fillId="0" borderId="0" xfId="15" applyFont="1" applyBorder="1" applyAlignment="1">
      <alignment horizontal="center" vertical="center" wrapText="1"/>
      <protection/>
    </xf>
    <xf numFmtId="0" fontId="8" fillId="0" borderId="0" xfId="15" applyFont="1" applyAlignment="1">
      <alignment horizontal="left" vertical="center" wrapText="1"/>
      <protection/>
    </xf>
    <xf numFmtId="0" fontId="8" fillId="0" borderId="0" xfId="15" applyFont="1" applyAlignment="1">
      <alignment horizontal="center" vertical="center" wrapText="1"/>
      <protection/>
    </xf>
    <xf numFmtId="0" fontId="0" fillId="0" borderId="9" xfId="0" applyBorder="1" applyAlignment="1">
      <alignment horizontal="left" vertical="center" wrapText="1"/>
    </xf>
    <xf numFmtId="0" fontId="51"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51" fillId="0" borderId="9" xfId="0" applyFont="1" applyBorder="1" applyAlignment="1">
      <alignment horizontal="left" vertical="center" wrapText="1"/>
    </xf>
    <xf numFmtId="176" fontId="51" fillId="0" borderId="9" xfId="0" applyNumberFormat="1" applyFont="1" applyBorder="1" applyAlignment="1">
      <alignment vertical="center" wrapText="1"/>
    </xf>
    <xf numFmtId="176" fontId="51" fillId="0" borderId="0" xfId="0" applyNumberFormat="1" applyFont="1" applyAlignment="1">
      <alignment vertical="center" wrapText="1"/>
    </xf>
    <xf numFmtId="0" fontId="0" fillId="0" borderId="9" xfId="0" applyFont="1" applyBorder="1" applyAlignment="1">
      <alignment horizontal="lef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0" borderId="9" xfId="0" applyFont="1" applyBorder="1" applyAlignment="1">
      <alignment horizontal="left" vertical="center"/>
    </xf>
    <xf numFmtId="0" fontId="0" fillId="0" borderId="9" xfId="0" applyBorder="1" applyAlignment="1">
      <alignment vertical="center"/>
    </xf>
    <xf numFmtId="0" fontId="0" fillId="0" borderId="9" xfId="0" applyFill="1" applyBorder="1" applyAlignment="1">
      <alignment vertical="center"/>
    </xf>
    <xf numFmtId="0" fontId="64" fillId="0" borderId="9" xfId="0" applyFont="1" applyBorder="1" applyAlignment="1">
      <alignment horizontal="left" vertical="center" wrapText="1"/>
    </xf>
    <xf numFmtId="0" fontId="64" fillId="0" borderId="9" xfId="0" applyFont="1" applyBorder="1" applyAlignment="1">
      <alignment vertical="center" wrapText="1"/>
    </xf>
    <xf numFmtId="0" fontId="64" fillId="0" borderId="9" xfId="0" applyFont="1" applyFill="1" applyBorder="1" applyAlignment="1">
      <alignment vertical="center" wrapText="1"/>
    </xf>
    <xf numFmtId="0" fontId="51" fillId="0" borderId="9" xfId="0" applyFont="1" applyBorder="1" applyAlignment="1">
      <alignment horizontal="left" vertical="center"/>
    </xf>
    <xf numFmtId="0" fontId="51" fillId="0" borderId="9" xfId="0" applyFont="1" applyBorder="1" applyAlignment="1">
      <alignment vertical="center"/>
    </xf>
    <xf numFmtId="0" fontId="51" fillId="0" borderId="9" xfId="0" applyFont="1" applyFill="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1" fillId="0" borderId="9" xfId="0" applyFont="1" applyBorder="1" applyAlignment="1">
      <alignment vertical="center" wrapText="1"/>
    </xf>
    <xf numFmtId="176" fontId="0" fillId="0" borderId="15" xfId="0" applyNumberFormat="1" applyFill="1" applyBorder="1" applyAlignment="1">
      <alignment vertical="center" wrapText="1"/>
    </xf>
    <xf numFmtId="0" fontId="0" fillId="0" borderId="9" xfId="0" applyFont="1" applyBorder="1" applyAlignment="1">
      <alignment vertical="center" wrapText="1"/>
    </xf>
    <xf numFmtId="176" fontId="0" fillId="0" borderId="9" xfId="0" applyNumberFormat="1" applyFill="1" applyBorder="1" applyAlignment="1">
      <alignment vertical="center" wrapText="1"/>
    </xf>
    <xf numFmtId="176" fontId="0" fillId="0" borderId="0" xfId="0" applyNumberFormat="1" applyFill="1" applyAlignment="1">
      <alignment vertical="center"/>
    </xf>
    <xf numFmtId="176" fontId="64" fillId="0" borderId="9" xfId="0" applyNumberFormat="1" applyFont="1" applyFill="1" applyBorder="1" applyAlignment="1">
      <alignment vertical="center" wrapText="1"/>
    </xf>
    <xf numFmtId="4" fontId="0" fillId="0" borderId="9" xfId="0" applyNumberFormat="1" applyFill="1" applyBorder="1" applyAlignment="1">
      <alignment vertical="center" wrapText="1"/>
    </xf>
    <xf numFmtId="176" fontId="51" fillId="0" borderId="9" xfId="0" applyNumberFormat="1" applyFont="1" applyFill="1" applyBorder="1" applyAlignment="1">
      <alignment vertical="center"/>
    </xf>
    <xf numFmtId="0" fontId="6" fillId="0" borderId="0" xfId="15" applyFont="1" applyFill="1" applyBorder="1" applyAlignment="1">
      <alignment horizontal="center" vertical="center" wrapText="1"/>
      <protection/>
    </xf>
    <xf numFmtId="0" fontId="6" fillId="33" borderId="0"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xf numFmtId="0" fontId="7" fillId="33" borderId="0" xfId="15" applyFont="1" applyFill="1" applyBorder="1" applyAlignment="1">
      <alignment horizontal="center" vertical="center" wrapText="1"/>
      <protection/>
    </xf>
    <xf numFmtId="0" fontId="8" fillId="0" borderId="0" xfId="15" applyFont="1" applyFill="1" applyBorder="1" applyAlignment="1">
      <alignment horizontal="center" vertical="center" wrapText="1"/>
      <protection/>
    </xf>
    <xf numFmtId="0" fontId="8" fillId="33" borderId="0" xfId="15" applyFont="1" applyFill="1" applyAlignment="1">
      <alignment horizontal="center" vertical="center" wrapText="1"/>
      <protection/>
    </xf>
    <xf numFmtId="0" fontId="51" fillId="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33" borderId="9" xfId="0" applyFill="1" applyBorder="1" applyAlignment="1">
      <alignment horizontal="center" vertical="center" wrapText="1"/>
    </xf>
    <xf numFmtId="0" fontId="51" fillId="0" borderId="9" xfId="0" applyFont="1" applyFill="1" applyBorder="1" applyAlignment="1">
      <alignment vertical="center" wrapText="1"/>
    </xf>
    <xf numFmtId="0" fontId="51" fillId="33" borderId="9" xfId="0" applyFont="1" applyFill="1" applyBorder="1" applyAlignment="1">
      <alignment vertical="center" wrapText="1"/>
    </xf>
    <xf numFmtId="4" fontId="51" fillId="0" borderId="9" xfId="0" applyNumberFormat="1" applyFont="1" applyBorder="1" applyAlignment="1">
      <alignment vertical="center" wrapText="1"/>
    </xf>
    <xf numFmtId="4" fontId="51" fillId="33" borderId="9" xfId="0" applyNumberFormat="1" applyFont="1" applyFill="1" applyBorder="1" applyAlignment="1">
      <alignment vertical="center" wrapText="1"/>
    </xf>
    <xf numFmtId="4" fontId="9" fillId="0" borderId="9" xfId="0" applyNumberFormat="1" applyFont="1" applyFill="1" applyBorder="1" applyAlignment="1">
      <alignment horizontal="right" vertical="center" wrapText="1" shrinkToFit="1"/>
    </xf>
    <xf numFmtId="4" fontId="0" fillId="33" borderId="9" xfId="0" applyNumberFormat="1" applyFill="1" applyBorder="1" applyAlignment="1">
      <alignment vertical="center" wrapText="1"/>
    </xf>
    <xf numFmtId="0" fontId="0" fillId="33" borderId="9" xfId="0" applyFill="1" applyBorder="1" applyAlignment="1">
      <alignment vertical="center" wrapText="1"/>
    </xf>
    <xf numFmtId="4" fontId="0" fillId="33" borderId="9" xfId="0" applyNumberFormat="1" applyFill="1" applyBorder="1" applyAlignment="1">
      <alignment vertical="center"/>
    </xf>
    <xf numFmtId="0" fontId="0" fillId="33" borderId="9" xfId="0" applyFill="1" applyBorder="1" applyAlignment="1">
      <alignment vertical="center"/>
    </xf>
    <xf numFmtId="0" fontId="64" fillId="33" borderId="9" xfId="0" applyFont="1" applyFill="1" applyBorder="1" applyAlignment="1">
      <alignment vertical="center" wrapText="1"/>
    </xf>
    <xf numFmtId="0" fontId="51" fillId="33" borderId="9" xfId="0" applyFont="1" applyFill="1" applyBorder="1" applyAlignment="1">
      <alignment vertical="center"/>
    </xf>
    <xf numFmtId="0" fontId="51" fillId="0" borderId="10" xfId="0" applyFont="1" applyBorder="1" applyAlignment="1">
      <alignment horizontal="center" vertical="center" wrapText="1"/>
    </xf>
    <xf numFmtId="0" fontId="51" fillId="0" borderId="16" xfId="0" applyFont="1" applyBorder="1" applyAlignment="1">
      <alignment horizontal="center" vertical="center" wrapText="1"/>
    </xf>
    <xf numFmtId="0" fontId="0" fillId="0" borderId="16" xfId="0" applyBorder="1" applyAlignment="1">
      <alignment horizontal="center" vertical="center" wrapText="1"/>
    </xf>
    <xf numFmtId="0" fontId="51" fillId="0" borderId="12" xfId="0" applyFont="1" applyBorder="1" applyAlignment="1">
      <alignment horizontal="center" vertical="center" wrapText="1"/>
    </xf>
    <xf numFmtId="0" fontId="65" fillId="0" borderId="9" xfId="0" applyFont="1" applyBorder="1" applyAlignment="1">
      <alignment horizontal="left" vertical="center" wrapText="1"/>
    </xf>
    <xf numFmtId="0" fontId="65" fillId="0" borderId="9" xfId="0" applyFont="1" applyBorder="1" applyAlignment="1">
      <alignment vertical="center" wrapText="1"/>
    </xf>
    <xf numFmtId="0" fontId="0" fillId="0" borderId="9" xfId="0" applyFill="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wrapText="1"/>
    </xf>
    <xf numFmtId="176" fontId="0" fillId="0" borderId="0" xfId="0" applyNumberFormat="1" applyAlignment="1">
      <alignment vertical="center" wrapText="1"/>
    </xf>
    <xf numFmtId="176" fontId="65" fillId="0" borderId="9" xfId="0" applyNumberFormat="1" applyFont="1" applyBorder="1" applyAlignment="1">
      <alignment vertical="center" wrapText="1"/>
    </xf>
    <xf numFmtId="176" fontId="0" fillId="0" borderId="9" xfId="0" applyNumberFormat="1" applyBorder="1" applyAlignment="1">
      <alignment vertical="center" wrapText="1"/>
    </xf>
    <xf numFmtId="176" fontId="64" fillId="0" borderId="9" xfId="0" applyNumberFormat="1" applyFont="1" applyBorder="1" applyAlignment="1">
      <alignment vertical="center" wrapText="1"/>
    </xf>
    <xf numFmtId="176" fontId="0" fillId="0" borderId="0" xfId="0" applyNumberFormat="1" applyFill="1" applyBorder="1" applyAlignment="1">
      <alignment vertical="center" wrapText="1"/>
    </xf>
    <xf numFmtId="0" fontId="0" fillId="0" borderId="0" xfId="0" applyFill="1" applyBorder="1" applyAlignment="1">
      <alignment vertical="center" wrapText="1"/>
    </xf>
    <xf numFmtId="0" fontId="2" fillId="0" borderId="0" xfId="15" applyFont="1" applyFill="1" applyBorder="1" applyAlignment="1">
      <alignment wrapText="1"/>
      <protection/>
    </xf>
    <xf numFmtId="0" fontId="0" fillId="0" borderId="0" xfId="0" applyFill="1" applyBorder="1" applyAlignment="1">
      <alignment horizontal="center" vertical="center" wrapText="1"/>
    </xf>
    <xf numFmtId="0" fontId="51" fillId="0" borderId="0" xfId="0" applyFont="1" applyFill="1" applyBorder="1" applyAlignment="1">
      <alignment vertical="center" wrapText="1"/>
    </xf>
    <xf numFmtId="0" fontId="0" fillId="0" borderId="0" xfId="0" applyFill="1" applyBorder="1" applyAlignment="1">
      <alignment vertical="center"/>
    </xf>
    <xf numFmtId="0" fontId="64" fillId="0" borderId="0" xfId="0" applyFont="1" applyFill="1" applyBorder="1" applyAlignment="1">
      <alignment vertical="center" wrapText="1"/>
    </xf>
    <xf numFmtId="0" fontId="51" fillId="0" borderId="0" xfId="0" applyFont="1" applyFill="1" applyBorder="1" applyAlignment="1">
      <alignment vertical="center"/>
    </xf>
    <xf numFmtId="0" fontId="65" fillId="0" borderId="0" xfId="0" applyFont="1" applyFill="1" applyBorder="1" applyAlignment="1">
      <alignment vertical="center" wrapText="1"/>
    </xf>
    <xf numFmtId="0" fontId="0" fillId="0" borderId="0" xfId="0" applyFill="1" applyBorder="1" applyAlignment="1">
      <alignment horizontal="left" vertical="center" wrapText="1"/>
    </xf>
    <xf numFmtId="0" fontId="66" fillId="0" borderId="0" xfId="0" applyFont="1" applyFill="1" applyBorder="1" applyAlignment="1">
      <alignment horizontal="left" vertical="center" wrapText="1"/>
    </xf>
    <xf numFmtId="0" fontId="6" fillId="0" borderId="0"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xf numFmtId="0" fontId="8" fillId="0" borderId="0" xfId="15" applyFont="1" applyFill="1" applyBorder="1" applyAlignment="1">
      <alignment horizontal="left" vertical="center" wrapText="1"/>
      <protection/>
    </xf>
    <xf numFmtId="0" fontId="8" fillId="0" borderId="0" xfId="15" applyFont="1" applyFill="1" applyBorder="1" applyAlignment="1">
      <alignment horizontal="center" vertical="center" wrapText="1"/>
      <protection/>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7" fillId="0" borderId="9" xfId="0" applyFont="1" applyFill="1" applyBorder="1" applyAlignment="1">
      <alignment horizontal="left" vertical="center" wrapText="1"/>
    </xf>
    <xf numFmtId="176" fontId="67" fillId="0" borderId="9" xfId="0" applyNumberFormat="1" applyFont="1" applyFill="1" applyBorder="1" applyAlignment="1">
      <alignment vertical="center" wrapText="1"/>
    </xf>
    <xf numFmtId="176" fontId="11" fillId="0" borderId="9" xfId="15" applyNumberFormat="1" applyFont="1" applyFill="1" applyBorder="1" applyAlignment="1">
      <alignment vertical="center" wrapText="1"/>
      <protection/>
    </xf>
    <xf numFmtId="0" fontId="68" fillId="0" borderId="9" xfId="0" applyFont="1" applyFill="1" applyBorder="1" applyAlignment="1">
      <alignment horizontal="left" vertical="center" wrapText="1"/>
    </xf>
    <xf numFmtId="0" fontId="68" fillId="0" borderId="19" xfId="0" applyFont="1" applyFill="1" applyBorder="1" applyAlignment="1">
      <alignment vertical="center" wrapText="1"/>
    </xf>
    <xf numFmtId="0" fontId="68" fillId="0" borderId="9" xfId="0" applyFont="1" applyFill="1" applyBorder="1" applyAlignment="1">
      <alignment vertical="center" wrapText="1"/>
    </xf>
    <xf numFmtId="176" fontId="68" fillId="0" borderId="9" xfId="0" applyNumberFormat="1" applyFont="1" applyFill="1" applyBorder="1" applyAlignment="1">
      <alignment vertical="center" wrapText="1"/>
    </xf>
    <xf numFmtId="0" fontId="68" fillId="0" borderId="9" xfId="0" applyFont="1" applyFill="1" applyBorder="1" applyAlignment="1">
      <alignment horizontal="left" vertical="center"/>
    </xf>
    <xf numFmtId="0" fontId="68" fillId="0" borderId="19" xfId="0" applyFont="1" applyFill="1" applyBorder="1" applyAlignment="1">
      <alignment vertical="center"/>
    </xf>
    <xf numFmtId="0" fontId="69" fillId="0" borderId="9" xfId="0" applyFont="1" applyFill="1" applyBorder="1" applyAlignment="1">
      <alignment horizontal="left" vertical="center" wrapText="1"/>
    </xf>
    <xf numFmtId="0" fontId="69" fillId="0" borderId="9" xfId="0" applyFont="1" applyFill="1" applyBorder="1" applyAlignment="1">
      <alignment vertical="center" wrapText="1"/>
    </xf>
    <xf numFmtId="0" fontId="67" fillId="0" borderId="9" xfId="0" applyFont="1" applyFill="1" applyBorder="1" applyAlignment="1">
      <alignment horizontal="left" vertical="center"/>
    </xf>
    <xf numFmtId="176" fontId="67" fillId="0" borderId="9" xfId="0" applyNumberFormat="1" applyFont="1" applyFill="1" applyBorder="1" applyAlignment="1">
      <alignment vertical="center"/>
    </xf>
    <xf numFmtId="0" fontId="67" fillId="0" borderId="9" xfId="0" applyFont="1" applyFill="1" applyBorder="1" applyAlignment="1">
      <alignment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67" fillId="0" borderId="9" xfId="0" applyFont="1" applyFill="1" applyBorder="1" applyAlignment="1">
      <alignment vertical="center" wrapText="1"/>
    </xf>
    <xf numFmtId="0" fontId="68" fillId="0" borderId="9" xfId="0" applyFont="1" applyFill="1" applyBorder="1" applyAlignment="1">
      <alignment vertical="center" wrapText="1"/>
    </xf>
    <xf numFmtId="0" fontId="68" fillId="0" borderId="0" xfId="0" applyFont="1" applyFill="1" applyBorder="1" applyAlignment="1">
      <alignment vertical="center" wrapText="1"/>
    </xf>
    <xf numFmtId="0" fontId="68" fillId="0" borderId="9" xfId="0" applyFont="1" applyFill="1" applyBorder="1" applyAlignment="1">
      <alignment vertical="center"/>
    </xf>
    <xf numFmtId="176" fontId="68" fillId="0" borderId="0" xfId="0" applyNumberFormat="1" applyFont="1" applyFill="1" applyBorder="1" applyAlignment="1">
      <alignment vertical="center"/>
    </xf>
    <xf numFmtId="176" fontId="69" fillId="0" borderId="9" xfId="0" applyNumberFormat="1" applyFont="1" applyFill="1" applyBorder="1" applyAlignment="1">
      <alignment vertical="center" wrapText="1"/>
    </xf>
    <xf numFmtId="4" fontId="12" fillId="0" borderId="9" xfId="0" applyNumberFormat="1" applyFont="1" applyFill="1" applyBorder="1" applyAlignment="1">
      <alignment horizontal="right" vertical="center" wrapText="1" shrinkToFit="1"/>
    </xf>
    <xf numFmtId="0" fontId="51" fillId="0" borderId="18"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51" fillId="0" borderId="20"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176" fontId="68" fillId="0" borderId="0" xfId="0" applyNumberFormat="1" applyFont="1" applyFill="1" applyBorder="1" applyAlignment="1">
      <alignment vertical="center" wrapText="1"/>
    </xf>
    <xf numFmtId="176" fontId="67" fillId="0" borderId="0" xfId="0" applyNumberFormat="1" applyFont="1" applyFill="1" applyBorder="1" applyAlignment="1">
      <alignment vertical="center" wrapText="1"/>
    </xf>
    <xf numFmtId="0" fontId="70" fillId="0" borderId="9" xfId="0" applyFont="1" applyFill="1" applyBorder="1" applyAlignment="1">
      <alignment vertical="center" wrapText="1"/>
    </xf>
    <xf numFmtId="0" fontId="2" fillId="0" borderId="0" xfId="15" applyFont="1">
      <alignment/>
      <protection/>
    </xf>
    <xf numFmtId="0" fontId="11" fillId="0" borderId="0" xfId="15" applyFont="1" applyBorder="1" applyAlignment="1">
      <alignment horizontal="left" vertical="center" wrapText="1"/>
      <protection/>
    </xf>
    <xf numFmtId="0" fontId="7" fillId="0" borderId="0" xfId="15" applyFont="1" applyAlignment="1">
      <alignment horizontal="center" vertical="center" wrapText="1"/>
      <protection/>
    </xf>
    <xf numFmtId="0" fontId="2" fillId="0" borderId="0" xfId="15" applyFont="1" applyBorder="1">
      <alignment/>
      <protection/>
    </xf>
    <xf numFmtId="0" fontId="15" fillId="0" borderId="9" xfId="15" applyFont="1" applyBorder="1" applyAlignment="1">
      <alignment horizontal="center" vertical="center" wrapText="1"/>
      <protection/>
    </xf>
    <xf numFmtId="0" fontId="15" fillId="0" borderId="9" xfId="15" applyFont="1" applyBorder="1" applyAlignment="1">
      <alignment horizontal="left" vertical="center" wrapText="1"/>
      <protection/>
    </xf>
    <xf numFmtId="0" fontId="15" fillId="0" borderId="11" xfId="15" applyFont="1" applyBorder="1" applyAlignment="1">
      <alignment horizontal="left" vertical="center" wrapText="1"/>
      <protection/>
    </xf>
    <xf numFmtId="0" fontId="15" fillId="0" borderId="13" xfId="15" applyFont="1" applyBorder="1" applyAlignment="1">
      <alignment horizontal="left" vertical="center" wrapText="1"/>
      <protection/>
    </xf>
    <xf numFmtId="0" fontId="15" fillId="0" borderId="10" xfId="15" applyFont="1" applyBorder="1" applyAlignment="1">
      <alignment horizontal="center" vertical="center" wrapText="1"/>
      <protection/>
    </xf>
    <xf numFmtId="0" fontId="16" fillId="0" borderId="11" xfId="15" applyFont="1" applyBorder="1" applyAlignment="1">
      <alignment horizontal="left" vertical="center" wrapText="1"/>
      <protection/>
    </xf>
    <xf numFmtId="0" fontId="16" fillId="0" borderId="13" xfId="15" applyFont="1" applyBorder="1" applyAlignment="1">
      <alignment horizontal="left" vertical="center" wrapText="1"/>
      <protection/>
    </xf>
    <xf numFmtId="0" fontId="15" fillId="0" borderId="16" xfId="15" applyFont="1" applyBorder="1" applyAlignment="1">
      <alignment horizontal="center" vertical="center" wrapText="1"/>
      <protection/>
    </xf>
    <xf numFmtId="0" fontId="16" fillId="0" borderId="24" xfId="15" applyFont="1" applyBorder="1" applyAlignment="1">
      <alignment horizontal="left" vertical="center" wrapText="1"/>
      <protection/>
    </xf>
    <xf numFmtId="0" fontId="16" fillId="0" borderId="17" xfId="15" applyFont="1" applyBorder="1" applyAlignment="1">
      <alignment horizontal="left" vertical="center" wrapText="1"/>
      <protection/>
    </xf>
    <xf numFmtId="0" fontId="0" fillId="0" borderId="25" xfId="0" applyBorder="1" applyAlignment="1">
      <alignment horizontal="left" vertical="center" wrapText="1"/>
    </xf>
    <xf numFmtId="0" fontId="0" fillId="0" borderId="15" xfId="0" applyBorder="1" applyAlignment="1">
      <alignment horizontal="left" vertical="center" wrapText="1"/>
    </xf>
    <xf numFmtId="0" fontId="17" fillId="0" borderId="11" xfId="15" applyFont="1" applyBorder="1" applyAlignment="1">
      <alignment horizontal="left" vertical="center" wrapText="1"/>
      <protection/>
    </xf>
    <xf numFmtId="0" fontId="17" fillId="0" borderId="13" xfId="15" applyFont="1" applyBorder="1" applyAlignment="1">
      <alignment horizontal="left" vertical="center" wrapText="1"/>
      <protection/>
    </xf>
    <xf numFmtId="0" fontId="0" fillId="0" borderId="17" xfId="0" applyBorder="1" applyAlignment="1">
      <alignment horizontal="left" vertical="center" wrapText="1"/>
    </xf>
    <xf numFmtId="0" fontId="15" fillId="0" borderId="10" xfId="15" applyNumberFormat="1" applyFont="1" applyBorder="1" applyAlignment="1">
      <alignment horizontal="center" vertical="center" wrapText="1"/>
      <protection/>
    </xf>
    <xf numFmtId="0" fontId="2" fillId="0" borderId="11" xfId="15" applyFont="1" applyBorder="1" applyAlignment="1">
      <alignment horizontal="center" vertical="center" wrapText="1"/>
      <protection/>
    </xf>
    <xf numFmtId="0" fontId="2" fillId="0" borderId="13" xfId="15" applyFont="1" applyBorder="1" applyAlignment="1">
      <alignment horizontal="center" vertical="center" wrapText="1"/>
      <protection/>
    </xf>
    <xf numFmtId="0" fontId="2" fillId="0" borderId="14" xfId="15" applyFont="1" applyBorder="1" applyAlignment="1">
      <alignment horizontal="center" vertical="center" wrapText="1"/>
      <protection/>
    </xf>
    <xf numFmtId="0" fontId="15" fillId="0" borderId="16" xfId="15" applyNumberFormat="1" applyFont="1" applyBorder="1" applyAlignment="1">
      <alignment horizontal="center" vertical="center" wrapText="1"/>
      <protection/>
    </xf>
    <xf numFmtId="0" fontId="2" fillId="0" borderId="10" xfId="15" applyFont="1" applyBorder="1" applyAlignment="1">
      <alignment horizontal="center" vertical="center" wrapText="1"/>
      <protection/>
    </xf>
    <xf numFmtId="0" fontId="18" fillId="0" borderId="9" xfId="15" applyFont="1" applyBorder="1" applyAlignment="1">
      <alignment horizontal="center" vertical="center" wrapText="1"/>
      <protection/>
    </xf>
    <xf numFmtId="0" fontId="2" fillId="0" borderId="16" xfId="15" applyFont="1" applyBorder="1" applyAlignment="1">
      <alignment horizontal="center" vertical="center" wrapText="1"/>
      <protection/>
    </xf>
    <xf numFmtId="0" fontId="18" fillId="0" borderId="24" xfId="15" applyFont="1" applyBorder="1" applyAlignment="1">
      <alignment horizontal="center" vertical="center" wrapText="1"/>
      <protection/>
    </xf>
    <xf numFmtId="0" fontId="18" fillId="0" borderId="26" xfId="15" applyFont="1" applyBorder="1" applyAlignment="1">
      <alignment horizontal="center" vertical="center" wrapText="1"/>
      <protection/>
    </xf>
    <xf numFmtId="0" fontId="18" fillId="0" borderId="25" xfId="15" applyFont="1" applyBorder="1" applyAlignment="1">
      <alignment horizontal="center" vertical="center" wrapText="1"/>
      <protection/>
    </xf>
    <xf numFmtId="0" fontId="18" fillId="0" borderId="27" xfId="15" applyFont="1" applyBorder="1" applyAlignment="1">
      <alignment horizontal="center" vertical="center" wrapText="1"/>
      <protection/>
    </xf>
    <xf numFmtId="0" fontId="2" fillId="0" borderId="12" xfId="15" applyFont="1" applyBorder="1" applyAlignment="1">
      <alignment horizontal="center" vertical="center" wrapText="1"/>
      <protection/>
    </xf>
    <xf numFmtId="0" fontId="18" fillId="0" borderId="11" xfId="15" applyFont="1" applyBorder="1" applyAlignment="1">
      <alignment horizontal="center" vertical="center" wrapText="1"/>
      <protection/>
    </xf>
    <xf numFmtId="0" fontId="18" fillId="0" borderId="14" xfId="15" applyFont="1" applyBorder="1" applyAlignment="1">
      <alignment horizontal="center" vertical="center" wrapText="1"/>
      <protection/>
    </xf>
    <xf numFmtId="0" fontId="2" fillId="0" borderId="9" xfId="15" applyFont="1" applyBorder="1" applyAlignment="1">
      <alignment horizontal="center" vertical="center" wrapText="1"/>
      <protection/>
    </xf>
    <xf numFmtId="0" fontId="19" fillId="0" borderId="9" xfId="15" applyFont="1" applyBorder="1" applyAlignment="1">
      <alignment horizontal="center" vertical="center" wrapText="1"/>
      <protection/>
    </xf>
    <xf numFmtId="0" fontId="18" fillId="0" borderId="9" xfId="15" applyFont="1" applyBorder="1" applyAlignment="1">
      <alignment horizontal="left" vertical="top"/>
      <protection/>
    </xf>
    <xf numFmtId="0" fontId="15" fillId="0" borderId="12" xfId="15" applyNumberFormat="1" applyFont="1" applyBorder="1" applyAlignment="1">
      <alignment horizontal="center" vertical="center" wrapText="1"/>
      <protection/>
    </xf>
    <xf numFmtId="0" fontId="19" fillId="0" borderId="9" xfId="15" applyFont="1" applyBorder="1" applyAlignment="1">
      <alignment horizontal="left" vertical="center"/>
      <protection/>
    </xf>
    <xf numFmtId="0" fontId="18" fillId="0" borderId="9" xfId="15" applyFont="1" applyBorder="1" applyAlignment="1">
      <alignment horizontal="center" vertical="center"/>
      <protection/>
    </xf>
    <xf numFmtId="0" fontId="18" fillId="0" borderId="9" xfId="15" applyFont="1" applyBorder="1" applyAlignment="1">
      <alignment horizontal="left" vertical="center" wrapText="1"/>
      <protection/>
    </xf>
    <xf numFmtId="0" fontId="4" fillId="34" borderId="10" xfId="15" applyFont="1" applyFill="1" applyBorder="1" applyAlignment="1">
      <alignment horizontal="center" vertical="center" wrapText="1"/>
      <protection/>
    </xf>
    <xf numFmtId="0" fontId="18" fillId="0" borderId="9" xfId="15" applyFont="1" applyBorder="1" applyAlignment="1">
      <alignment horizontal="left" vertical="center"/>
      <protection/>
    </xf>
    <xf numFmtId="0" fontId="4" fillId="34" borderId="16" xfId="15" applyFont="1" applyFill="1" applyBorder="1" applyAlignment="1">
      <alignment horizontal="center" vertical="center" wrapText="1"/>
      <protection/>
    </xf>
    <xf numFmtId="0" fontId="18" fillId="0" borderId="28" xfId="15" applyFont="1" applyBorder="1" applyAlignment="1">
      <alignment vertical="center" wrapText="1"/>
      <protection/>
    </xf>
    <xf numFmtId="0" fontId="18" fillId="0" borderId="0" xfId="15" applyFont="1" applyBorder="1" applyAlignment="1">
      <alignment vertical="center" wrapText="1"/>
      <protection/>
    </xf>
    <xf numFmtId="0" fontId="15" fillId="0" borderId="12" xfId="15" applyFont="1" applyBorder="1" applyAlignment="1">
      <alignment horizontal="center" vertical="center" wrapText="1"/>
      <protection/>
    </xf>
    <xf numFmtId="0" fontId="4" fillId="34" borderId="12" xfId="15" applyFont="1" applyFill="1" applyBorder="1" applyAlignment="1">
      <alignment horizontal="center" vertical="center" wrapText="1"/>
      <protection/>
    </xf>
    <xf numFmtId="0" fontId="18" fillId="0" borderId="25" xfId="15" applyFont="1" applyBorder="1" applyAlignment="1">
      <alignment vertical="center" wrapText="1"/>
      <protection/>
    </xf>
    <xf numFmtId="0" fontId="18" fillId="0" borderId="15" xfId="15" applyFont="1" applyBorder="1" applyAlignment="1">
      <alignment vertical="center" wrapText="1"/>
      <protection/>
    </xf>
    <xf numFmtId="0" fontId="4" fillId="0" borderId="24" xfId="15" applyFont="1" applyBorder="1" applyAlignment="1">
      <alignment horizontal="center" vertical="center" wrapText="1"/>
      <protection/>
    </xf>
    <xf numFmtId="0" fontId="20" fillId="0" borderId="9" xfId="15" applyFont="1" applyBorder="1" applyAlignment="1">
      <alignment horizontal="left" vertical="center" wrapText="1"/>
      <protection/>
    </xf>
    <xf numFmtId="0" fontId="4" fillId="0" borderId="25" xfId="15" applyFont="1" applyBorder="1" applyAlignment="1">
      <alignment horizontal="center" vertical="center" wrapText="1"/>
      <protection/>
    </xf>
    <xf numFmtId="0" fontId="4" fillId="0" borderId="10" xfId="15" applyFont="1" applyBorder="1" applyAlignment="1">
      <alignment horizontal="center" vertical="center" wrapText="1"/>
      <protection/>
    </xf>
    <xf numFmtId="0" fontId="20" fillId="0" borderId="11" xfId="15" applyFont="1" applyBorder="1" applyAlignment="1">
      <alignment horizontal="left" vertical="top" wrapText="1"/>
      <protection/>
    </xf>
    <xf numFmtId="0" fontId="20" fillId="0" borderId="13" xfId="15" applyFont="1" applyBorder="1" applyAlignment="1">
      <alignment horizontal="left" vertical="top" wrapText="1"/>
      <protection/>
    </xf>
    <xf numFmtId="0" fontId="4" fillId="0" borderId="28" xfId="15" applyFont="1" applyBorder="1" applyAlignment="1">
      <alignment horizontal="center" vertical="center" wrapText="1"/>
      <protection/>
    </xf>
    <xf numFmtId="0" fontId="19" fillId="0" borderId="28" xfId="15" applyFont="1" applyBorder="1" applyAlignment="1">
      <alignment horizontal="center" vertical="center" wrapText="1"/>
      <protection/>
    </xf>
    <xf numFmtId="0" fontId="21" fillId="0" borderId="16" xfId="15" applyFont="1" applyBorder="1" applyAlignment="1">
      <alignment horizontal="center" vertical="center" wrapText="1"/>
      <protection/>
    </xf>
    <xf numFmtId="0" fontId="2" fillId="0" borderId="24" xfId="15" applyFont="1" applyBorder="1" applyAlignment="1">
      <alignment horizontal="center" vertical="center"/>
      <protection/>
    </xf>
    <xf numFmtId="0" fontId="2" fillId="0" borderId="25" xfId="15" applyFont="1" applyBorder="1" applyAlignment="1">
      <alignment horizontal="center" vertical="center"/>
      <protection/>
    </xf>
    <xf numFmtId="0" fontId="2" fillId="0" borderId="11" xfId="15" applyFont="1" applyBorder="1" applyAlignment="1">
      <alignment horizontal="left" vertical="center" wrapText="1"/>
      <protection/>
    </xf>
    <xf numFmtId="0" fontId="2" fillId="0" borderId="13" xfId="15" applyFont="1" applyBorder="1" applyAlignment="1">
      <alignment horizontal="left" vertical="center" wrapText="1"/>
      <protection/>
    </xf>
    <xf numFmtId="0" fontId="2" fillId="0" borderId="9" xfId="15" applyFont="1" applyBorder="1" applyAlignment="1">
      <alignment horizontal="center" vertical="center"/>
      <protection/>
    </xf>
    <xf numFmtId="0" fontId="2" fillId="0" borderId="9" xfId="15" applyFont="1" applyBorder="1" applyAlignment="1">
      <alignment horizontal="center"/>
      <protection/>
    </xf>
    <xf numFmtId="0" fontId="21" fillId="0" borderId="12" xfId="15" applyFont="1" applyBorder="1" applyAlignment="1">
      <alignment horizontal="center" vertical="center" wrapText="1"/>
      <protection/>
    </xf>
    <xf numFmtId="0" fontId="14" fillId="0" borderId="17" xfId="15" applyFont="1" applyBorder="1" applyAlignment="1">
      <alignment horizontal="center" vertical="center" wrapText="1"/>
      <protection/>
    </xf>
    <xf numFmtId="0" fontId="22" fillId="0" borderId="0" xfId="15" applyFont="1" applyBorder="1" applyAlignment="1">
      <alignment horizontal="center" vertical="center" wrapText="1"/>
      <protection/>
    </xf>
    <xf numFmtId="0" fontId="14" fillId="0" borderId="0" xfId="15" applyFont="1" applyBorder="1" applyAlignment="1">
      <alignment horizontal="left" vertical="center" wrapText="1"/>
      <protection/>
    </xf>
    <xf numFmtId="0" fontId="14" fillId="0" borderId="0" xfId="15" applyFont="1" applyBorder="1" applyAlignment="1">
      <alignment horizontal="center" wrapText="1"/>
      <protection/>
    </xf>
    <xf numFmtId="0" fontId="2" fillId="0" borderId="9" xfId="15" applyFont="1" applyBorder="1" applyAlignment="1">
      <alignment horizontal="left" wrapText="1"/>
      <protection/>
    </xf>
    <xf numFmtId="0" fontId="2" fillId="0" borderId="11" xfId="15" applyFont="1" applyBorder="1" applyAlignment="1">
      <alignment horizontal="left" wrapText="1"/>
      <protection/>
    </xf>
    <xf numFmtId="0" fontId="2" fillId="0" borderId="13" xfId="15" applyFont="1" applyBorder="1" applyAlignment="1">
      <alignment horizontal="left" wrapText="1"/>
      <protection/>
    </xf>
    <xf numFmtId="0" fontId="15" fillId="0" borderId="14" xfId="15" applyFont="1" applyBorder="1" applyAlignment="1">
      <alignment horizontal="left" vertical="center" wrapText="1"/>
      <protection/>
    </xf>
    <xf numFmtId="0" fontId="18" fillId="0" borderId="13" xfId="15" applyFont="1" applyBorder="1" applyAlignment="1">
      <alignment horizontal="center" vertical="center" wrapText="1"/>
      <protection/>
    </xf>
    <xf numFmtId="0" fontId="2" fillId="0" borderId="9" xfId="15" applyFont="1" applyBorder="1" applyAlignment="1">
      <alignment/>
      <protection/>
    </xf>
    <xf numFmtId="0" fontId="18" fillId="34" borderId="9" xfId="15" applyFont="1" applyFill="1" applyBorder="1" applyAlignment="1">
      <alignment horizontal="left" vertical="center" shrinkToFit="1"/>
      <protection/>
    </xf>
    <xf numFmtId="0" fontId="18" fillId="0" borderId="29" xfId="15" applyFont="1" applyBorder="1" applyAlignment="1">
      <alignment vertical="center" wrapText="1"/>
      <protection/>
    </xf>
    <xf numFmtId="0" fontId="18" fillId="0" borderId="30" xfId="15" applyFont="1" applyBorder="1" applyAlignment="1">
      <alignment horizontal="center" vertical="center" wrapText="1"/>
      <protection/>
    </xf>
    <xf numFmtId="0" fontId="18" fillId="0" borderId="27" xfId="15" applyFont="1" applyBorder="1" applyAlignment="1">
      <alignment vertical="center" wrapText="1"/>
      <protection/>
    </xf>
    <xf numFmtId="0" fontId="18" fillId="0" borderId="31" xfId="15" applyFont="1" applyBorder="1" applyAlignment="1">
      <alignment horizontal="center" vertical="center" wrapText="1"/>
      <protection/>
    </xf>
    <xf numFmtId="0" fontId="18" fillId="0" borderId="9" xfId="15" applyFont="1" applyBorder="1" applyAlignment="1">
      <alignment vertical="center"/>
      <protection/>
    </xf>
    <xf numFmtId="0" fontId="2" fillId="0" borderId="9" xfId="15" applyFont="1" applyBorder="1" applyAlignment="1">
      <alignment vertical="center" wrapText="1"/>
      <protection/>
    </xf>
    <xf numFmtId="0" fontId="2" fillId="0" borderId="9" xfId="15" applyFont="1" applyBorder="1" applyAlignment="1">
      <alignment horizontal="right" vertical="center" wrapText="1"/>
      <protection/>
    </xf>
    <xf numFmtId="0" fontId="18" fillId="34" borderId="12" xfId="15" applyFont="1" applyFill="1" applyBorder="1" applyAlignment="1">
      <alignment horizontal="left" vertical="center" shrinkToFit="1"/>
      <protection/>
    </xf>
    <xf numFmtId="0" fontId="18" fillId="0" borderId="32" xfId="15" applyFont="1" applyBorder="1" applyAlignment="1">
      <alignment horizontal="center" vertical="center" wrapText="1"/>
      <protection/>
    </xf>
    <xf numFmtId="0" fontId="18" fillId="0" borderId="33" xfId="15" applyFont="1" applyBorder="1" applyAlignment="1">
      <alignment horizontal="center" vertical="center" wrapText="1"/>
      <protection/>
    </xf>
    <xf numFmtId="0" fontId="18" fillId="0" borderId="15" xfId="15" applyFont="1" applyBorder="1" applyAlignment="1">
      <alignment vertical="center"/>
      <protection/>
    </xf>
    <xf numFmtId="9" fontId="2" fillId="0" borderId="11" xfId="15" applyNumberFormat="1" applyFont="1" applyBorder="1" applyAlignment="1">
      <alignment horizontal="center" vertical="center" wrapText="1"/>
      <protection/>
    </xf>
    <xf numFmtId="0" fontId="2" fillId="0" borderId="11" xfId="15" applyFont="1" applyBorder="1" applyAlignment="1">
      <alignment horizontal="left"/>
      <protection/>
    </xf>
    <xf numFmtId="0" fontId="2" fillId="0" borderId="13" xfId="15" applyFont="1" applyBorder="1" applyAlignment="1">
      <alignment horizontal="left"/>
      <protection/>
    </xf>
    <xf numFmtId="0" fontId="2" fillId="0" borderId="0" xfId="15" applyFont="1" applyAlignment="1">
      <alignment vertical="center"/>
      <protection/>
    </xf>
    <xf numFmtId="0" fontId="61" fillId="0" borderId="11" xfId="56" applyNumberFormat="1" applyFill="1" applyBorder="1" applyAlignment="1" applyProtection="1">
      <alignment horizontal="left" vertical="center" wrapText="1"/>
      <protection/>
    </xf>
    <xf numFmtId="0" fontId="61" fillId="0" borderId="9" xfId="56" applyNumberFormat="1" applyFill="1" applyBorder="1" applyAlignment="1" applyProtection="1">
      <alignment horizontal="center" vertical="center" wrapText="1"/>
      <protection/>
    </xf>
    <xf numFmtId="0" fontId="58" fillId="0" borderId="9" xfId="56" applyNumberFormat="1" applyFont="1" applyFill="1" applyBorder="1" applyAlignment="1" applyProtection="1">
      <alignment horizontal="center" vertical="center" wrapText="1"/>
      <protection/>
    </xf>
    <xf numFmtId="0" fontId="18" fillId="0" borderId="9" xfId="15" applyFont="1" applyBorder="1" applyAlignment="1">
      <alignment vertical="center" wrapText="1"/>
      <protection/>
    </xf>
    <xf numFmtId="0" fontId="20" fillId="0" borderId="9" xfId="15" applyFont="1" applyBorder="1" applyAlignment="1">
      <alignment horizontal="left" vertical="top"/>
      <protection/>
    </xf>
    <xf numFmtId="0" fontId="2" fillId="0" borderId="14" xfId="15" applyFont="1" applyBorder="1" applyAlignment="1">
      <alignment horizontal="left" wrapText="1"/>
      <protection/>
    </xf>
    <xf numFmtId="0" fontId="16" fillId="0" borderId="14" xfId="15" applyFont="1" applyBorder="1" applyAlignment="1">
      <alignment horizontal="left" vertical="center" wrapText="1"/>
      <protection/>
    </xf>
    <xf numFmtId="0" fontId="16" fillId="0" borderId="26" xfId="15" applyFont="1" applyBorder="1" applyAlignment="1">
      <alignment horizontal="left" vertical="center" wrapText="1"/>
      <protection/>
    </xf>
    <xf numFmtId="0" fontId="0" fillId="0" borderId="27" xfId="0" applyBorder="1" applyAlignment="1">
      <alignment horizontal="left" vertical="center" wrapText="1"/>
    </xf>
    <xf numFmtId="0" fontId="17" fillId="0" borderId="14" xfId="15" applyFont="1" applyBorder="1" applyAlignment="1">
      <alignment horizontal="left" vertical="center" wrapText="1"/>
      <protection/>
    </xf>
    <xf numFmtId="0" fontId="0" fillId="0" borderId="26" xfId="0" applyBorder="1" applyAlignment="1">
      <alignment horizontal="left" vertical="center" wrapText="1"/>
    </xf>
    <xf numFmtId="9" fontId="18" fillId="0" borderId="14" xfId="15" applyNumberFormat="1" applyFont="1" applyBorder="1" applyAlignment="1">
      <alignment horizontal="center" vertical="center" wrapText="1"/>
      <protection/>
    </xf>
    <xf numFmtId="0" fontId="18" fillId="0" borderId="34" xfId="15" applyFont="1" applyBorder="1" applyAlignment="1">
      <alignment horizontal="center" vertical="center" wrapText="1"/>
      <protection/>
    </xf>
    <xf numFmtId="0" fontId="18" fillId="0" borderId="35" xfId="15" applyFont="1" applyBorder="1" applyAlignment="1">
      <alignment horizontal="center" vertical="center" wrapText="1"/>
      <protection/>
    </xf>
    <xf numFmtId="0" fontId="18" fillId="0" borderId="27" xfId="15" applyFont="1" applyBorder="1" applyAlignment="1">
      <alignment vertical="center"/>
      <protection/>
    </xf>
    <xf numFmtId="0" fontId="20" fillId="0" borderId="14" xfId="15" applyFont="1" applyBorder="1" applyAlignment="1">
      <alignment horizontal="left" vertical="top" wrapText="1"/>
      <protection/>
    </xf>
    <xf numFmtId="9" fontId="18" fillId="0" borderId="9" xfId="15" applyNumberFormat="1" applyFont="1" applyBorder="1" applyAlignment="1">
      <alignment horizontal="center" vertical="center" wrapText="1"/>
      <protection/>
    </xf>
    <xf numFmtId="0" fontId="2" fillId="0" borderId="14" xfId="15" applyFont="1" applyBorder="1" applyAlignment="1">
      <alignment horizontal="left" vertical="center" wrapText="1"/>
      <protection/>
    </xf>
    <xf numFmtId="0" fontId="2" fillId="0" borderId="14" xfId="15" applyFont="1" applyBorder="1" applyAlignment="1">
      <alignment horizontal="left"/>
      <protection/>
    </xf>
    <xf numFmtId="0" fontId="2" fillId="0" borderId="36" xfId="15" applyFont="1" applyBorder="1" applyAlignment="1">
      <alignment vertical="center"/>
      <protection/>
    </xf>
  </cellXfs>
  <cellStyles count="50">
    <cellStyle name="Normal" xfId="0"/>
    <cellStyle name="常规_附件1—1基建类"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41013865@qq.com" TargetMode="External" /><Relationship Id="rId2" Type="http://schemas.openxmlformats.org/officeDocument/2006/relationships/hyperlink" Target="http://zjamr.zhanjiang.gov.cn/" TargetMode="External" /><Relationship Id="rId3" Type="http://schemas.openxmlformats.org/officeDocument/2006/relationships/hyperlink" Target="http://zjamr.zhanjiang.gov.cn/gkmlpt/content/0/919/post_919688.html#8109" TargetMode="External" /><Relationship Id="rId4" Type="http://schemas.openxmlformats.org/officeDocument/2006/relationships/hyperlink" Target="http://zjamr.zhanjiang.gov.cn/gkmlpt/content/0/634/post_634723.html#8109" TargetMode="External" /></Relationships>
</file>

<file path=xl/worksheets/sheet1.xml><?xml version="1.0" encoding="utf-8"?>
<worksheet xmlns="http://schemas.openxmlformats.org/spreadsheetml/2006/main" xmlns:r="http://schemas.openxmlformats.org/officeDocument/2006/relationships">
  <dimension ref="A1:S51"/>
  <sheetViews>
    <sheetView tabSelected="1" zoomScaleSheetLayoutView="100" workbookViewId="0" topLeftCell="A15">
      <selection activeCell="W21" sqref="W21"/>
    </sheetView>
  </sheetViews>
  <sheetFormatPr defaultColWidth="9.00390625" defaultRowHeight="15"/>
  <cols>
    <col min="1" max="1" width="5.28125" style="134" customWidth="1"/>
    <col min="2" max="2" width="5.57421875" style="134" customWidth="1"/>
    <col min="3" max="3" width="4.421875" style="134" customWidth="1"/>
    <col min="4" max="4" width="4.00390625" style="134" customWidth="1"/>
    <col min="5" max="5" width="5.140625" style="134" customWidth="1"/>
    <col min="6" max="6" width="10.421875" style="134" customWidth="1"/>
    <col min="7" max="8" width="8.57421875" style="134" customWidth="1"/>
    <col min="9" max="9" width="5.421875" style="134" customWidth="1"/>
    <col min="10" max="10" width="4.140625" style="134" customWidth="1"/>
    <col min="11" max="11" width="5.140625" style="134" customWidth="1"/>
    <col min="12" max="12" width="3.28125" style="134" customWidth="1"/>
    <col min="13" max="13" width="2.7109375" style="134" customWidth="1"/>
    <col min="14" max="14" width="3.57421875" style="134" hidden="1" customWidth="1"/>
    <col min="15" max="15" width="5.8515625" style="134" customWidth="1"/>
    <col min="16" max="16" width="5.28125" style="134" customWidth="1"/>
    <col min="17" max="17" width="2.421875" style="134" customWidth="1"/>
    <col min="18" max="18" width="3.00390625" style="134" customWidth="1"/>
    <col min="19" max="19" width="9.00390625" style="134" customWidth="1"/>
    <col min="20" max="16384" width="9.00390625" style="134" customWidth="1"/>
  </cols>
  <sheetData>
    <row r="1" spans="1:19" ht="18" customHeight="1">
      <c r="A1" s="135" t="s">
        <v>0</v>
      </c>
      <c r="B1" s="135"/>
      <c r="C1" s="135"/>
      <c r="D1" s="135"/>
      <c r="E1" s="135"/>
      <c r="F1" s="135"/>
      <c r="G1" s="135"/>
      <c r="H1" s="135"/>
      <c r="I1" s="135"/>
      <c r="J1" s="135"/>
      <c r="K1" s="135"/>
      <c r="L1" s="135"/>
      <c r="M1" s="135"/>
      <c r="N1" s="135"/>
      <c r="O1" s="135"/>
      <c r="P1" s="135"/>
      <c r="Q1" s="135"/>
      <c r="R1" s="135"/>
      <c r="S1" s="135"/>
    </row>
    <row r="2" spans="1:19" ht="29.25" customHeight="1">
      <c r="A2" s="13" t="s">
        <v>1</v>
      </c>
      <c r="B2" s="13"/>
      <c r="C2" s="13"/>
      <c r="D2" s="13"/>
      <c r="E2" s="13"/>
      <c r="F2" s="13"/>
      <c r="G2" s="13"/>
      <c r="H2" s="13"/>
      <c r="I2" s="13"/>
      <c r="J2" s="13"/>
      <c r="K2" s="13"/>
      <c r="L2" s="13"/>
      <c r="M2" s="13"/>
      <c r="N2" s="13"/>
      <c r="O2" s="13"/>
      <c r="P2" s="13"/>
      <c r="Q2" s="13"/>
      <c r="R2" s="13"/>
      <c r="S2" s="13"/>
    </row>
    <row r="3" spans="1:19" ht="21">
      <c r="A3" s="136" t="s">
        <v>2</v>
      </c>
      <c r="B3" s="136"/>
      <c r="C3" s="136"/>
      <c r="D3" s="136"/>
      <c r="E3" s="136"/>
      <c r="F3" s="136"/>
      <c r="G3" s="136"/>
      <c r="H3" s="136"/>
      <c r="I3" s="136"/>
      <c r="J3" s="136"/>
      <c r="K3" s="136"/>
      <c r="L3" s="136"/>
      <c r="M3" s="136"/>
      <c r="N3" s="136"/>
      <c r="O3" s="136"/>
      <c r="P3" s="136"/>
      <c r="Q3" s="136"/>
      <c r="R3" s="136"/>
      <c r="S3" s="136"/>
    </row>
    <row r="4" spans="1:19" ht="4.5" customHeight="1">
      <c r="A4" s="137"/>
      <c r="B4" s="137"/>
      <c r="C4" s="137"/>
      <c r="D4" s="137"/>
      <c r="E4" s="137"/>
      <c r="F4" s="137"/>
      <c r="G4" s="137"/>
      <c r="H4" s="137"/>
      <c r="I4" s="137"/>
      <c r="J4" s="137"/>
      <c r="K4" s="137"/>
      <c r="L4" s="137"/>
      <c r="M4" s="137"/>
      <c r="N4" s="137"/>
      <c r="O4" s="137"/>
      <c r="P4" s="137"/>
      <c r="Q4" s="137"/>
      <c r="R4" s="137"/>
      <c r="S4" s="137"/>
    </row>
    <row r="5" spans="1:19" ht="33" customHeight="1">
      <c r="A5" s="138" t="s">
        <v>3</v>
      </c>
      <c r="B5" s="139" t="s">
        <v>4</v>
      </c>
      <c r="C5" s="139"/>
      <c r="D5" s="139"/>
      <c r="E5" s="204" t="s">
        <v>5</v>
      </c>
      <c r="F5" s="204"/>
      <c r="G5" s="204"/>
      <c r="H5" s="204"/>
      <c r="I5" s="204"/>
      <c r="J5" s="204"/>
      <c r="K5" s="204"/>
      <c r="L5" s="204"/>
      <c r="M5" s="204"/>
      <c r="N5" s="204"/>
      <c r="O5" s="139" t="s">
        <v>6</v>
      </c>
      <c r="P5" s="140" t="s">
        <v>7</v>
      </c>
      <c r="Q5" s="141"/>
      <c r="R5" s="141"/>
      <c r="S5" s="207"/>
    </row>
    <row r="6" spans="1:19" ht="33" customHeight="1">
      <c r="A6" s="138"/>
      <c r="B6" s="139" t="s">
        <v>8</v>
      </c>
      <c r="C6" s="139"/>
      <c r="D6" s="139"/>
      <c r="E6" s="205" t="s">
        <v>9</v>
      </c>
      <c r="F6" s="206"/>
      <c r="G6" s="206"/>
      <c r="H6" s="206"/>
      <c r="I6" s="206"/>
      <c r="J6" s="206"/>
      <c r="K6" s="206"/>
      <c r="L6" s="206"/>
      <c r="M6" s="206"/>
      <c r="N6" s="206"/>
      <c r="O6" s="206"/>
      <c r="P6" s="206"/>
      <c r="Q6" s="206"/>
      <c r="R6" s="206"/>
      <c r="S6" s="231"/>
    </row>
    <row r="7" spans="1:19" ht="33" customHeight="1">
      <c r="A7" s="138"/>
      <c r="B7" s="140" t="s">
        <v>10</v>
      </c>
      <c r="C7" s="141"/>
      <c r="D7" s="141"/>
      <c r="E7" s="207"/>
      <c r="F7" s="140" t="s">
        <v>11</v>
      </c>
      <c r="G7" s="141"/>
      <c r="H7" s="207"/>
      <c r="I7" s="140" t="s">
        <v>12</v>
      </c>
      <c r="J7" s="207"/>
      <c r="K7" s="140" t="s">
        <v>13</v>
      </c>
      <c r="L7" s="141"/>
      <c r="M7" s="141"/>
      <c r="N7" s="207"/>
      <c r="O7" s="139" t="s">
        <v>14</v>
      </c>
      <c r="P7" s="226" t="s">
        <v>15</v>
      </c>
      <c r="Q7" s="141"/>
      <c r="R7" s="141"/>
      <c r="S7" s="207"/>
    </row>
    <row r="8" spans="1:19" ht="398.25" customHeight="1">
      <c r="A8" s="142" t="s">
        <v>16</v>
      </c>
      <c r="B8" s="143" t="s">
        <v>17</v>
      </c>
      <c r="C8" s="144"/>
      <c r="D8" s="144"/>
      <c r="E8" s="144"/>
      <c r="F8" s="144"/>
      <c r="G8" s="144"/>
      <c r="H8" s="144"/>
      <c r="I8" s="144"/>
      <c r="J8" s="144"/>
      <c r="K8" s="144"/>
      <c r="L8" s="144"/>
      <c r="M8" s="144"/>
      <c r="N8" s="144"/>
      <c r="O8" s="144"/>
      <c r="P8" s="144"/>
      <c r="Q8" s="144"/>
      <c r="R8" s="144"/>
      <c r="S8" s="232"/>
    </row>
    <row r="9" spans="1:19" ht="409.5" customHeight="1">
      <c r="A9" s="145"/>
      <c r="B9" s="146" t="s">
        <v>18</v>
      </c>
      <c r="C9" s="147"/>
      <c r="D9" s="147"/>
      <c r="E9" s="147"/>
      <c r="F9" s="147"/>
      <c r="G9" s="147"/>
      <c r="H9" s="147"/>
      <c r="I9" s="147"/>
      <c r="J9" s="147"/>
      <c r="K9" s="147"/>
      <c r="L9" s="147"/>
      <c r="M9" s="147"/>
      <c r="N9" s="147"/>
      <c r="O9" s="147"/>
      <c r="P9" s="147"/>
      <c r="Q9" s="147"/>
      <c r="R9" s="147"/>
      <c r="S9" s="233"/>
    </row>
    <row r="10" spans="1:19" ht="243" customHeight="1">
      <c r="A10" s="145"/>
      <c r="B10" s="148"/>
      <c r="C10" s="149"/>
      <c r="D10" s="149"/>
      <c r="E10" s="149"/>
      <c r="F10" s="149"/>
      <c r="G10" s="149"/>
      <c r="H10" s="149"/>
      <c r="I10" s="149"/>
      <c r="J10" s="149"/>
      <c r="K10" s="149"/>
      <c r="L10" s="149"/>
      <c r="M10" s="149"/>
      <c r="N10" s="149"/>
      <c r="O10" s="149"/>
      <c r="P10" s="149"/>
      <c r="Q10" s="149"/>
      <c r="R10" s="149"/>
      <c r="S10" s="234"/>
    </row>
    <row r="11" spans="1:19" ht="30" customHeight="1">
      <c r="A11" s="145"/>
      <c r="B11" s="150" t="s">
        <v>19</v>
      </c>
      <c r="C11" s="151"/>
      <c r="D11" s="151"/>
      <c r="E11" s="151"/>
      <c r="F11" s="151"/>
      <c r="G11" s="151"/>
      <c r="H11" s="151"/>
      <c r="I11" s="151"/>
      <c r="J11" s="151"/>
      <c r="K11" s="151"/>
      <c r="L11" s="151"/>
      <c r="M11" s="151"/>
      <c r="N11" s="151"/>
      <c r="O11" s="151"/>
      <c r="P11" s="151"/>
      <c r="Q11" s="151"/>
      <c r="R11" s="151"/>
      <c r="S11" s="235"/>
    </row>
    <row r="12" spans="1:19" ht="165" customHeight="1">
      <c r="A12" s="145"/>
      <c r="B12" s="146" t="s">
        <v>20</v>
      </c>
      <c r="C12" s="152"/>
      <c r="D12" s="152"/>
      <c r="E12" s="152"/>
      <c r="F12" s="152"/>
      <c r="G12" s="152"/>
      <c r="H12" s="152"/>
      <c r="I12" s="152"/>
      <c r="J12" s="152"/>
      <c r="K12" s="152"/>
      <c r="L12" s="152"/>
      <c r="M12" s="152"/>
      <c r="N12" s="152"/>
      <c r="O12" s="152"/>
      <c r="P12" s="152"/>
      <c r="Q12" s="152"/>
      <c r="R12" s="152"/>
      <c r="S12" s="236"/>
    </row>
    <row r="13" spans="1:19" ht="409.5" customHeight="1">
      <c r="A13" s="145"/>
      <c r="B13" s="148"/>
      <c r="C13" s="149"/>
      <c r="D13" s="149"/>
      <c r="E13" s="149"/>
      <c r="F13" s="149"/>
      <c r="G13" s="149"/>
      <c r="H13" s="149"/>
      <c r="I13" s="149"/>
      <c r="J13" s="149"/>
      <c r="K13" s="149"/>
      <c r="L13" s="149"/>
      <c r="M13" s="149"/>
      <c r="N13" s="149"/>
      <c r="O13" s="149"/>
      <c r="P13" s="149"/>
      <c r="Q13" s="149"/>
      <c r="R13" s="149"/>
      <c r="S13" s="234"/>
    </row>
    <row r="14" spans="1:19" ht="27" customHeight="1">
      <c r="A14" s="153" t="s">
        <v>21</v>
      </c>
      <c r="B14" s="154" t="s">
        <v>22</v>
      </c>
      <c r="C14" s="155"/>
      <c r="D14" s="156"/>
      <c r="E14" s="166" t="s">
        <v>23</v>
      </c>
      <c r="F14" s="208"/>
      <c r="G14" s="208"/>
      <c r="H14" s="208"/>
      <c r="I14" s="208"/>
      <c r="J14" s="208"/>
      <c r="K14" s="208"/>
      <c r="L14" s="208"/>
      <c r="M14" s="208"/>
      <c r="N14" s="208"/>
      <c r="O14" s="208"/>
      <c r="P14" s="208"/>
      <c r="Q14" s="208"/>
      <c r="R14" s="208"/>
      <c r="S14" s="167"/>
    </row>
    <row r="15" spans="1:19" ht="27" customHeight="1">
      <c r="A15" s="157"/>
      <c r="B15" s="158" t="s">
        <v>24</v>
      </c>
      <c r="C15" s="159" t="s">
        <v>25</v>
      </c>
      <c r="D15" s="159"/>
      <c r="E15" s="159" t="s">
        <v>26</v>
      </c>
      <c r="F15" s="159"/>
      <c r="G15" s="174" t="s">
        <v>27</v>
      </c>
      <c r="H15" s="159" t="s">
        <v>28</v>
      </c>
      <c r="I15" s="159" t="s">
        <v>29</v>
      </c>
      <c r="J15" s="159"/>
      <c r="K15" s="159" t="s">
        <v>30</v>
      </c>
      <c r="L15" s="159"/>
      <c r="M15" s="159"/>
      <c r="N15" s="159" t="s">
        <v>31</v>
      </c>
      <c r="O15" s="159"/>
      <c r="P15" s="159"/>
      <c r="Q15" s="159"/>
      <c r="R15" s="159"/>
      <c r="S15" s="159"/>
    </row>
    <row r="16" spans="1:19" ht="48.75" customHeight="1">
      <c r="A16" s="157"/>
      <c r="B16" s="160"/>
      <c r="C16" s="161" t="s">
        <v>32</v>
      </c>
      <c r="D16" s="162"/>
      <c r="E16" s="159" t="s">
        <v>26</v>
      </c>
      <c r="F16" s="159"/>
      <c r="G16" s="159" t="s">
        <v>27</v>
      </c>
      <c r="H16" s="159" t="s">
        <v>33</v>
      </c>
      <c r="I16" s="159"/>
      <c r="J16" s="159" t="s">
        <v>34</v>
      </c>
      <c r="K16" s="159"/>
      <c r="L16" s="159" t="s">
        <v>30</v>
      </c>
      <c r="M16" s="159"/>
      <c r="N16" s="159"/>
      <c r="O16" s="227" t="s">
        <v>35</v>
      </c>
      <c r="P16" s="159"/>
      <c r="Q16" s="159"/>
      <c r="R16" s="159"/>
      <c r="S16" s="159"/>
    </row>
    <row r="17" spans="1:19" ht="54" customHeight="1">
      <c r="A17" s="157"/>
      <c r="B17" s="160"/>
      <c r="C17" s="163"/>
      <c r="D17" s="164"/>
      <c r="E17" s="159"/>
      <c r="F17" s="159"/>
      <c r="G17" s="159"/>
      <c r="H17" s="159" t="s">
        <v>36</v>
      </c>
      <c r="I17" s="159"/>
      <c r="J17" s="159" t="s">
        <v>37</v>
      </c>
      <c r="K17" s="159"/>
      <c r="L17" s="159" t="s">
        <v>30</v>
      </c>
      <c r="M17" s="159"/>
      <c r="N17" s="159"/>
      <c r="O17" s="227" t="s">
        <v>38</v>
      </c>
      <c r="P17" s="159"/>
      <c r="Q17" s="159"/>
      <c r="R17" s="159"/>
      <c r="S17" s="159"/>
    </row>
    <row r="18" spans="1:19" ht="27" customHeight="1">
      <c r="A18" s="157"/>
      <c r="B18" s="165"/>
      <c r="C18" s="166" t="s">
        <v>39</v>
      </c>
      <c r="D18" s="167"/>
      <c r="E18" s="159" t="s">
        <v>26</v>
      </c>
      <c r="F18" s="159"/>
      <c r="G18" s="174" t="s">
        <v>27</v>
      </c>
      <c r="H18" s="159" t="s">
        <v>28</v>
      </c>
      <c r="I18" s="159" t="s">
        <v>29</v>
      </c>
      <c r="J18" s="159"/>
      <c r="K18" s="159" t="s">
        <v>30</v>
      </c>
      <c r="L18" s="159"/>
      <c r="M18" s="159"/>
      <c r="N18" s="228" t="s">
        <v>31</v>
      </c>
      <c r="O18" s="159"/>
      <c r="P18" s="159"/>
      <c r="Q18" s="159"/>
      <c r="R18" s="159"/>
      <c r="S18" s="159"/>
    </row>
    <row r="19" spans="1:19" ht="27" customHeight="1">
      <c r="A19" s="157"/>
      <c r="B19" s="168" t="s">
        <v>40</v>
      </c>
      <c r="C19" s="159" t="s">
        <v>41</v>
      </c>
      <c r="D19" s="159"/>
      <c r="E19" s="166" t="s">
        <v>42</v>
      </c>
      <c r="F19" s="167"/>
      <c r="G19" s="174" t="s">
        <v>27</v>
      </c>
      <c r="H19" s="159" t="s">
        <v>43</v>
      </c>
      <c r="I19" s="159"/>
      <c r="J19" s="159" t="s">
        <v>44</v>
      </c>
      <c r="K19" s="159"/>
      <c r="L19" s="159" t="s">
        <v>45</v>
      </c>
      <c r="M19" s="159"/>
      <c r="N19" s="159"/>
      <c r="O19" s="229" t="s">
        <v>46</v>
      </c>
      <c r="P19" s="166" t="s">
        <v>47</v>
      </c>
      <c r="Q19" s="208"/>
      <c r="R19" s="208"/>
      <c r="S19" s="229" t="s">
        <v>48</v>
      </c>
    </row>
    <row r="20" spans="1:19" ht="54" customHeight="1">
      <c r="A20" s="157"/>
      <c r="B20" s="168"/>
      <c r="C20" s="159" t="s">
        <v>49</v>
      </c>
      <c r="D20" s="159"/>
      <c r="E20" s="159" t="s">
        <v>50</v>
      </c>
      <c r="F20" s="159"/>
      <c r="G20" s="159"/>
      <c r="H20" s="159" t="s">
        <v>51</v>
      </c>
      <c r="I20" s="159"/>
      <c r="J20" s="159" t="s">
        <v>52</v>
      </c>
      <c r="K20" s="159"/>
      <c r="L20" s="159"/>
      <c r="M20" s="159"/>
      <c r="N20" s="159" t="s">
        <v>53</v>
      </c>
      <c r="O20" s="159"/>
      <c r="P20" s="166" t="s">
        <v>49</v>
      </c>
      <c r="Q20" s="208"/>
      <c r="R20" s="208"/>
      <c r="S20" s="237">
        <v>1</v>
      </c>
    </row>
    <row r="21" spans="1:19" ht="34.5" customHeight="1">
      <c r="A21" s="157"/>
      <c r="B21" s="169" t="s">
        <v>54</v>
      </c>
      <c r="C21" s="170" t="s">
        <v>55</v>
      </c>
      <c r="D21" s="170"/>
      <c r="E21" s="170"/>
      <c r="F21" s="170"/>
      <c r="G21" s="170"/>
      <c r="H21" s="209">
        <v>29</v>
      </c>
      <c r="I21" s="209"/>
      <c r="J21" s="209"/>
      <c r="K21" s="170" t="s">
        <v>56</v>
      </c>
      <c r="L21" s="170"/>
      <c r="M21" s="170"/>
      <c r="N21" s="170"/>
      <c r="O21" s="170"/>
      <c r="P21" s="230">
        <v>1</v>
      </c>
      <c r="Q21" s="230"/>
      <c r="R21" s="230"/>
      <c r="S21" s="230"/>
    </row>
    <row r="22" spans="1:19" ht="34.5" customHeight="1">
      <c r="A22" s="171"/>
      <c r="B22" s="169"/>
      <c r="C22" s="172" t="s">
        <v>57</v>
      </c>
      <c r="D22" s="172"/>
      <c r="E22" s="172"/>
      <c r="F22" s="172"/>
      <c r="G22" s="172"/>
      <c r="H22" s="172"/>
      <c r="I22" s="172"/>
      <c r="J22" s="172"/>
      <c r="K22" s="172"/>
      <c r="L22" s="172"/>
      <c r="M22" s="172"/>
      <c r="N22" s="172"/>
      <c r="O22" s="172"/>
      <c r="P22" s="172"/>
      <c r="Q22" s="172"/>
      <c r="R22" s="172"/>
      <c r="S22" s="172"/>
    </row>
    <row r="23" spans="1:19" ht="27" customHeight="1">
      <c r="A23" s="142" t="s">
        <v>58</v>
      </c>
      <c r="B23" s="173" t="s">
        <v>59</v>
      </c>
      <c r="C23" s="173"/>
      <c r="D23" s="174" t="s">
        <v>60</v>
      </c>
      <c r="E23" s="174"/>
      <c r="F23" s="174" t="s">
        <v>61</v>
      </c>
      <c r="G23" s="174"/>
      <c r="H23" s="174"/>
      <c r="I23" s="159" t="s">
        <v>62</v>
      </c>
      <c r="J23" s="159"/>
      <c r="K23" s="159"/>
      <c r="L23" s="159"/>
      <c r="M23" s="159"/>
      <c r="N23" s="159" t="s">
        <v>63</v>
      </c>
      <c r="O23" s="159"/>
      <c r="P23" s="159"/>
      <c r="Q23" s="159"/>
      <c r="R23" s="159"/>
      <c r="S23" s="159"/>
    </row>
    <row r="24" spans="1:19" ht="27" customHeight="1">
      <c r="A24" s="145"/>
      <c r="B24" s="175" t="s">
        <v>64</v>
      </c>
      <c r="C24" s="176" t="s">
        <v>65</v>
      </c>
      <c r="D24" s="176"/>
      <c r="E24" s="176"/>
      <c r="F24" s="176"/>
      <c r="G24" s="176"/>
      <c r="H24" s="210" t="s">
        <v>66</v>
      </c>
      <c r="I24" s="218"/>
      <c r="J24" s="218"/>
      <c r="K24" s="218"/>
      <c r="L24" s="218"/>
      <c r="M24" s="218" t="s">
        <v>67</v>
      </c>
      <c r="N24" s="218"/>
      <c r="O24" s="218"/>
      <c r="P24" s="218"/>
      <c r="Q24" s="218"/>
      <c r="R24" s="218"/>
      <c r="S24" s="218"/>
    </row>
    <row r="25" spans="1:19" ht="27" customHeight="1">
      <c r="A25" s="145"/>
      <c r="B25" s="177"/>
      <c r="C25" s="178" t="s">
        <v>68</v>
      </c>
      <c r="D25" s="179"/>
      <c r="E25" s="179"/>
      <c r="F25" s="179"/>
      <c r="G25" s="211"/>
      <c r="H25" s="212" t="s">
        <v>69</v>
      </c>
      <c r="I25" s="219"/>
      <c r="J25" s="219"/>
      <c r="K25" s="219"/>
      <c r="L25" s="219"/>
      <c r="M25" s="219"/>
      <c r="N25" s="219"/>
      <c r="O25" s="219"/>
      <c r="P25" s="219"/>
      <c r="Q25" s="219"/>
      <c r="R25" s="219"/>
      <c r="S25" s="238"/>
    </row>
    <row r="26" spans="1:19" ht="27" customHeight="1">
      <c r="A26" s="180"/>
      <c r="B26" s="181"/>
      <c r="C26" s="182"/>
      <c r="D26" s="183"/>
      <c r="E26" s="183"/>
      <c r="F26" s="183"/>
      <c r="G26" s="213"/>
      <c r="H26" s="214"/>
      <c r="I26" s="220"/>
      <c r="J26" s="220"/>
      <c r="K26" s="220"/>
      <c r="L26" s="220"/>
      <c r="M26" s="220"/>
      <c r="N26" s="220"/>
      <c r="O26" s="220"/>
      <c r="P26" s="220"/>
      <c r="Q26" s="220"/>
      <c r="R26" s="220"/>
      <c r="S26" s="239"/>
    </row>
    <row r="27" spans="1:19" ht="27" customHeight="1">
      <c r="A27" s="142" t="s">
        <v>58</v>
      </c>
      <c r="B27" s="184" t="s">
        <v>70</v>
      </c>
      <c r="C27" s="185" t="s">
        <v>71</v>
      </c>
      <c r="D27" s="174"/>
      <c r="E27" s="174"/>
      <c r="F27" s="174"/>
      <c r="G27" s="174"/>
      <c r="H27" s="215" t="s">
        <v>72</v>
      </c>
      <c r="I27" s="173"/>
      <c r="J27" s="173"/>
      <c r="K27" s="173"/>
      <c r="L27" s="173"/>
      <c r="M27" s="173"/>
      <c r="N27" s="173"/>
      <c r="O27" s="173"/>
      <c r="P27" s="173"/>
      <c r="Q27" s="173"/>
      <c r="R27" s="173"/>
      <c r="S27" s="173"/>
    </row>
    <row r="28" spans="1:19" ht="30.75" customHeight="1">
      <c r="A28" s="145"/>
      <c r="B28" s="186"/>
      <c r="C28" s="185" t="s">
        <v>73</v>
      </c>
      <c r="D28" s="174"/>
      <c r="E28" s="174"/>
      <c r="F28" s="174"/>
      <c r="G28" s="174"/>
      <c r="H28" s="182" t="s">
        <v>74</v>
      </c>
      <c r="I28" s="221"/>
      <c r="J28" s="221"/>
      <c r="K28" s="221"/>
      <c r="L28" s="221"/>
      <c r="M28" s="221"/>
      <c r="N28" s="221"/>
      <c r="O28" s="221"/>
      <c r="P28" s="221"/>
      <c r="Q28" s="221"/>
      <c r="R28" s="221"/>
      <c r="S28" s="240"/>
    </row>
    <row r="29" spans="1:19" ht="43.5" customHeight="1">
      <c r="A29" s="145"/>
      <c r="B29" s="187" t="s">
        <v>75</v>
      </c>
      <c r="C29" s="188" t="s">
        <v>76</v>
      </c>
      <c r="D29" s="189"/>
      <c r="E29" s="189"/>
      <c r="F29" s="189"/>
      <c r="G29" s="189"/>
      <c r="H29" s="189"/>
      <c r="I29" s="189"/>
      <c r="J29" s="189"/>
      <c r="K29" s="189"/>
      <c r="L29" s="189"/>
      <c r="M29" s="189"/>
      <c r="N29" s="189"/>
      <c r="O29" s="189"/>
      <c r="P29" s="189"/>
      <c r="Q29" s="189"/>
      <c r="R29" s="189"/>
      <c r="S29" s="241"/>
    </row>
    <row r="30" spans="1:19" ht="34.5" customHeight="1">
      <c r="A30" s="145"/>
      <c r="B30" s="190"/>
      <c r="C30" s="188" t="s">
        <v>77</v>
      </c>
      <c r="D30" s="189"/>
      <c r="E30" s="189"/>
      <c r="F30" s="189"/>
      <c r="G30" s="189"/>
      <c r="H30" s="189"/>
      <c r="I30" s="189"/>
      <c r="J30" s="189"/>
      <c r="K30" s="189"/>
      <c r="L30" s="189"/>
      <c r="M30" s="189"/>
      <c r="N30" s="189"/>
      <c r="O30" s="189"/>
      <c r="P30" s="189"/>
      <c r="Q30" s="189"/>
      <c r="R30" s="189"/>
      <c r="S30" s="241"/>
    </row>
    <row r="31" spans="1:19" ht="34.5" customHeight="1">
      <c r="A31" s="145"/>
      <c r="B31" s="190"/>
      <c r="C31" s="188" t="s">
        <v>78</v>
      </c>
      <c r="D31" s="189"/>
      <c r="E31" s="189"/>
      <c r="F31" s="189"/>
      <c r="G31" s="189"/>
      <c r="H31" s="189"/>
      <c r="I31" s="189"/>
      <c r="J31" s="189"/>
      <c r="K31" s="189"/>
      <c r="L31" s="189"/>
      <c r="M31" s="189"/>
      <c r="N31" s="189"/>
      <c r="O31" s="189"/>
      <c r="P31" s="189"/>
      <c r="Q31" s="189"/>
      <c r="R31" s="189"/>
      <c r="S31" s="241"/>
    </row>
    <row r="32" spans="1:19" ht="34.5" customHeight="1">
      <c r="A32" s="145"/>
      <c r="B32" s="191" t="s">
        <v>54</v>
      </c>
      <c r="C32" s="170" t="s">
        <v>55</v>
      </c>
      <c r="D32" s="170"/>
      <c r="E32" s="170"/>
      <c r="F32" s="170"/>
      <c r="G32" s="170"/>
      <c r="H32" s="209">
        <v>29</v>
      </c>
      <c r="I32" s="209"/>
      <c r="J32" s="209"/>
      <c r="K32" s="170" t="s">
        <v>56</v>
      </c>
      <c r="L32" s="170"/>
      <c r="M32" s="170"/>
      <c r="N32" s="170"/>
      <c r="O32" s="170"/>
      <c r="P32" s="230">
        <v>1</v>
      </c>
      <c r="Q32" s="230"/>
      <c r="R32" s="230"/>
      <c r="S32" s="230"/>
    </row>
    <row r="33" spans="1:19" ht="36" customHeight="1">
      <c r="A33" s="180"/>
      <c r="B33" s="191"/>
      <c r="C33" s="174" t="s">
        <v>79</v>
      </c>
      <c r="D33" s="174"/>
      <c r="E33" s="174"/>
      <c r="F33" s="174"/>
      <c r="G33" s="174"/>
      <c r="H33" s="174"/>
      <c r="I33" s="174"/>
      <c r="J33" s="174"/>
      <c r="K33" s="174"/>
      <c r="L33" s="174"/>
      <c r="M33" s="174"/>
      <c r="N33" s="174"/>
      <c r="O33" s="174"/>
      <c r="P33" s="174"/>
      <c r="Q33" s="174"/>
      <c r="R33" s="174"/>
      <c r="S33" s="174"/>
    </row>
    <row r="34" spans="1:19" ht="21.75" customHeight="1">
      <c r="A34" s="192" t="s">
        <v>80</v>
      </c>
      <c r="B34" s="193" t="s">
        <v>81</v>
      </c>
      <c r="C34" s="159" t="s">
        <v>82</v>
      </c>
      <c r="D34" s="159"/>
      <c r="E34" s="174" t="s">
        <v>83</v>
      </c>
      <c r="F34" s="174"/>
      <c r="G34" s="174"/>
      <c r="H34" s="159" t="s">
        <v>84</v>
      </c>
      <c r="I34" s="159"/>
      <c r="J34" s="174" t="s">
        <v>85</v>
      </c>
      <c r="K34" s="174"/>
      <c r="L34" s="174"/>
      <c r="M34" s="174"/>
      <c r="N34" s="159" t="s">
        <v>86</v>
      </c>
      <c r="O34" s="159"/>
      <c r="P34" s="159" t="s">
        <v>87</v>
      </c>
      <c r="Q34" s="159"/>
      <c r="R34" s="159"/>
      <c r="S34" s="242">
        <v>1</v>
      </c>
    </row>
    <row r="35" spans="1:19" ht="21.75" customHeight="1">
      <c r="A35" s="192"/>
      <c r="B35" s="194"/>
      <c r="C35" s="159" t="s">
        <v>88</v>
      </c>
      <c r="D35" s="159"/>
      <c r="E35" s="174" t="s">
        <v>83</v>
      </c>
      <c r="F35" s="174"/>
      <c r="G35" s="174"/>
      <c r="H35" s="159" t="s">
        <v>89</v>
      </c>
      <c r="I35" s="159"/>
      <c r="J35" s="174" t="s">
        <v>85</v>
      </c>
      <c r="K35" s="174"/>
      <c r="L35" s="174"/>
      <c r="M35" s="174"/>
      <c r="N35" s="159" t="s">
        <v>90</v>
      </c>
      <c r="O35" s="159"/>
      <c r="P35" s="159" t="s">
        <v>87</v>
      </c>
      <c r="Q35" s="159"/>
      <c r="R35" s="159"/>
      <c r="S35" s="242">
        <v>1</v>
      </c>
    </row>
    <row r="36" spans="1:19" ht="39" customHeight="1">
      <c r="A36" s="192"/>
      <c r="B36" s="168" t="s">
        <v>91</v>
      </c>
      <c r="C36" s="154" t="s">
        <v>92</v>
      </c>
      <c r="D36" s="155"/>
      <c r="E36" s="155"/>
      <c r="F36" s="155"/>
      <c r="G36" s="155"/>
      <c r="H36" s="155"/>
      <c r="I36" s="155"/>
      <c r="J36" s="155"/>
      <c r="K36" s="156"/>
      <c r="L36" s="154" t="s">
        <v>93</v>
      </c>
      <c r="M36" s="155"/>
      <c r="N36" s="155"/>
      <c r="O36" s="155"/>
      <c r="P36" s="155"/>
      <c r="Q36" s="155"/>
      <c r="R36" s="155"/>
      <c r="S36" s="156"/>
    </row>
    <row r="37" spans="1:19" ht="39" customHeight="1">
      <c r="A37" s="192"/>
      <c r="B37" s="168"/>
      <c r="C37" s="154" t="s">
        <v>94</v>
      </c>
      <c r="D37" s="156"/>
      <c r="E37" s="168" t="s">
        <v>95</v>
      </c>
      <c r="F37" s="168">
        <v>96.78</v>
      </c>
      <c r="G37" s="168" t="s">
        <v>96</v>
      </c>
      <c r="H37" s="168">
        <v>96.63</v>
      </c>
      <c r="I37" s="168" t="s">
        <v>97</v>
      </c>
      <c r="J37" s="222">
        <v>1</v>
      </c>
      <c r="K37" s="156"/>
      <c r="L37" s="154"/>
      <c r="M37" s="155"/>
      <c r="N37" s="155"/>
      <c r="O37" s="155"/>
      <c r="P37" s="155"/>
      <c r="Q37" s="155"/>
      <c r="R37" s="155"/>
      <c r="S37" s="156"/>
    </row>
    <row r="38" spans="1:19" ht="39" customHeight="1">
      <c r="A38" s="192"/>
      <c r="B38" s="168"/>
      <c r="C38" s="154" t="s">
        <v>98</v>
      </c>
      <c r="D38" s="156"/>
      <c r="E38" s="216" t="s">
        <v>99</v>
      </c>
      <c r="F38" s="217" t="s">
        <v>100</v>
      </c>
      <c r="G38" s="168" t="s">
        <v>101</v>
      </c>
      <c r="H38" s="217" t="s">
        <v>102</v>
      </c>
      <c r="I38" s="168" t="s">
        <v>97</v>
      </c>
      <c r="J38" s="222">
        <v>1</v>
      </c>
      <c r="K38" s="156"/>
      <c r="L38" s="154"/>
      <c r="M38" s="155"/>
      <c r="N38" s="155"/>
      <c r="O38" s="155"/>
      <c r="P38" s="155"/>
      <c r="Q38" s="155"/>
      <c r="R38" s="155"/>
      <c r="S38" s="156"/>
    </row>
    <row r="39" spans="1:19" ht="32.25" customHeight="1">
      <c r="A39" s="192"/>
      <c r="B39" s="168"/>
      <c r="C39" s="154" t="s">
        <v>103</v>
      </c>
      <c r="D39" s="156"/>
      <c r="E39" s="216" t="s">
        <v>99</v>
      </c>
      <c r="F39" s="217" t="s">
        <v>104</v>
      </c>
      <c r="G39" s="168" t="s">
        <v>101</v>
      </c>
      <c r="H39" s="217" t="s">
        <v>105</v>
      </c>
      <c r="I39" s="168" t="s">
        <v>97</v>
      </c>
      <c r="J39" s="222">
        <v>1</v>
      </c>
      <c r="K39" s="156"/>
      <c r="L39" s="154"/>
      <c r="M39" s="155"/>
      <c r="N39" s="155"/>
      <c r="O39" s="155"/>
      <c r="P39" s="155"/>
      <c r="Q39" s="155"/>
      <c r="R39" s="155"/>
      <c r="S39" s="156"/>
    </row>
    <row r="40" spans="1:19" ht="30.75" customHeight="1">
      <c r="A40" s="192"/>
      <c r="B40" s="168"/>
      <c r="C40" s="154" t="s">
        <v>106</v>
      </c>
      <c r="D40" s="156"/>
      <c r="E40" s="168" t="s">
        <v>107</v>
      </c>
      <c r="F40" s="168"/>
      <c r="G40" s="168" t="s">
        <v>108</v>
      </c>
      <c r="H40" s="168" t="s">
        <v>109</v>
      </c>
      <c r="I40" s="217" t="s">
        <v>110</v>
      </c>
      <c r="J40" s="154" t="s">
        <v>111</v>
      </c>
      <c r="K40" s="156"/>
      <c r="L40" s="154" t="s">
        <v>112</v>
      </c>
      <c r="M40" s="155"/>
      <c r="N40" s="155"/>
      <c r="O40" s="155"/>
      <c r="P40" s="155"/>
      <c r="Q40" s="155"/>
      <c r="R40" s="155"/>
      <c r="S40" s="156"/>
    </row>
    <row r="41" spans="1:19" ht="172.5" customHeight="1">
      <c r="A41" s="192"/>
      <c r="B41" s="168" t="s">
        <v>113</v>
      </c>
      <c r="C41" s="195" t="s">
        <v>114</v>
      </c>
      <c r="D41" s="196"/>
      <c r="E41" s="196"/>
      <c r="F41" s="196"/>
      <c r="G41" s="196"/>
      <c r="H41" s="196"/>
      <c r="I41" s="196"/>
      <c r="J41" s="196"/>
      <c r="K41" s="196"/>
      <c r="L41" s="196"/>
      <c r="M41" s="196"/>
      <c r="N41" s="196"/>
      <c r="O41" s="196"/>
      <c r="P41" s="196"/>
      <c r="Q41" s="196"/>
      <c r="R41" s="196"/>
      <c r="S41" s="243"/>
    </row>
    <row r="42" spans="1:19" ht="30.75" customHeight="1">
      <c r="A42" s="192"/>
      <c r="B42" s="197" t="s">
        <v>115</v>
      </c>
      <c r="C42" s="198" t="s">
        <v>116</v>
      </c>
      <c r="D42" s="198"/>
      <c r="E42" s="198"/>
      <c r="F42" s="198"/>
      <c r="G42" s="198"/>
      <c r="H42" s="198"/>
      <c r="I42" s="223" t="s">
        <v>117</v>
      </c>
      <c r="J42" s="224"/>
      <c r="K42" s="224"/>
      <c r="L42" s="224"/>
      <c r="M42" s="224"/>
      <c r="N42" s="224"/>
      <c r="O42" s="224"/>
      <c r="P42" s="224"/>
      <c r="Q42" s="224"/>
      <c r="R42" s="224"/>
      <c r="S42" s="244"/>
    </row>
    <row r="43" spans="1:19" ht="73.5" customHeight="1">
      <c r="A43" s="199"/>
      <c r="B43" s="197"/>
      <c r="C43" s="155" t="s">
        <v>118</v>
      </c>
      <c r="D43" s="156"/>
      <c r="E43" s="216">
        <v>49</v>
      </c>
      <c r="F43" s="216" t="s">
        <v>119</v>
      </c>
      <c r="G43" s="168" t="s">
        <v>120</v>
      </c>
      <c r="H43" s="168">
        <v>18</v>
      </c>
      <c r="I43" s="165" t="s">
        <v>121</v>
      </c>
      <c r="J43" s="165" t="s">
        <v>122</v>
      </c>
      <c r="K43" s="165">
        <v>18</v>
      </c>
      <c r="L43" s="225" t="s">
        <v>121</v>
      </c>
      <c r="N43" s="225" t="s">
        <v>123</v>
      </c>
      <c r="O43" s="225"/>
      <c r="P43" s="225">
        <v>100</v>
      </c>
      <c r="Q43" s="225" t="s">
        <v>124</v>
      </c>
      <c r="R43" s="225"/>
      <c r="S43" s="245"/>
    </row>
    <row r="44" spans="1:19" ht="3.75" customHeight="1">
      <c r="A44" s="200"/>
      <c r="B44" s="200"/>
      <c r="C44" s="200"/>
      <c r="D44" s="200"/>
      <c r="E44" s="200"/>
      <c r="F44" s="200"/>
      <c r="G44" s="200"/>
      <c r="H44" s="200"/>
      <c r="I44" s="200"/>
      <c r="J44" s="200"/>
      <c r="K44" s="200"/>
      <c r="L44" s="200"/>
      <c r="M44" s="200"/>
      <c r="N44" s="200"/>
      <c r="O44" s="200"/>
      <c r="P44" s="200"/>
      <c r="Q44" s="200"/>
      <c r="R44" s="200"/>
      <c r="S44" s="200"/>
    </row>
    <row r="45" spans="1:19" ht="12" customHeight="1">
      <c r="A45" s="201"/>
      <c r="B45" s="201"/>
      <c r="C45" s="201"/>
      <c r="D45" s="202" t="s">
        <v>125</v>
      </c>
      <c r="E45" s="202"/>
      <c r="F45" s="202"/>
      <c r="G45" s="202"/>
      <c r="H45" s="202"/>
      <c r="I45" s="202"/>
      <c r="J45" s="202"/>
      <c r="K45" s="202"/>
      <c r="L45" s="202"/>
      <c r="M45" s="202"/>
      <c r="N45" s="202"/>
      <c r="O45" s="202"/>
      <c r="P45" s="202"/>
      <c r="Q45" s="202"/>
      <c r="R45" s="202"/>
      <c r="S45" s="202"/>
    </row>
    <row r="46" spans="1:19" ht="12" customHeight="1">
      <c r="A46" s="201"/>
      <c r="B46" s="201"/>
      <c r="C46" s="201"/>
      <c r="D46" s="202"/>
      <c r="E46" s="202"/>
      <c r="F46" s="202"/>
      <c r="G46" s="202"/>
      <c r="H46" s="202"/>
      <c r="I46" s="202"/>
      <c r="J46" s="202"/>
      <c r="K46" s="202"/>
      <c r="L46" s="202"/>
      <c r="M46" s="202"/>
      <c r="N46" s="202"/>
      <c r="O46" s="202"/>
      <c r="P46" s="202"/>
      <c r="Q46" s="202"/>
      <c r="R46" s="202"/>
      <c r="S46" s="202"/>
    </row>
    <row r="47" spans="1:19" ht="15" customHeight="1">
      <c r="A47" s="201"/>
      <c r="B47" s="201"/>
      <c r="C47" s="201"/>
      <c r="D47" s="202"/>
      <c r="E47" s="202"/>
      <c r="F47" s="202"/>
      <c r="G47" s="202"/>
      <c r="H47" s="202"/>
      <c r="I47" s="202"/>
      <c r="J47" s="202"/>
      <c r="K47" s="202"/>
      <c r="L47" s="202"/>
      <c r="M47" s="202"/>
      <c r="N47" s="202"/>
      <c r="O47" s="202"/>
      <c r="P47" s="202"/>
      <c r="Q47" s="202"/>
      <c r="R47" s="202"/>
      <c r="S47" s="202"/>
    </row>
    <row r="48" spans="1:19" ht="18.75" customHeight="1">
      <c r="A48" s="203" t="s">
        <v>126</v>
      </c>
      <c r="B48" s="203"/>
      <c r="C48" s="203"/>
      <c r="D48" s="203"/>
      <c r="E48" s="203"/>
      <c r="F48" s="203"/>
      <c r="G48" s="203"/>
      <c r="H48" s="203"/>
      <c r="I48" s="203"/>
      <c r="J48" s="203"/>
      <c r="K48" s="203"/>
      <c r="L48" s="203"/>
      <c r="M48" s="203"/>
      <c r="N48" s="203"/>
      <c r="O48" s="203"/>
      <c r="P48" s="203"/>
      <c r="Q48" s="203"/>
      <c r="R48" s="203"/>
      <c r="S48" s="203"/>
    </row>
    <row r="49" ht="18.75" customHeight="1"/>
    <row r="50" spans="1:19" ht="18.75" customHeight="1">
      <c r="A50" s="203"/>
      <c r="B50" s="203"/>
      <c r="C50" s="203"/>
      <c r="D50" s="203"/>
      <c r="E50" s="203"/>
      <c r="F50" s="203"/>
      <c r="G50" s="203"/>
      <c r="H50" s="203"/>
      <c r="I50" s="203"/>
      <c r="J50" s="203"/>
      <c r="K50" s="203"/>
      <c r="L50" s="203"/>
      <c r="M50" s="203"/>
      <c r="N50" s="203"/>
      <c r="O50" s="203"/>
      <c r="P50" s="203"/>
      <c r="Q50" s="203"/>
      <c r="R50" s="203"/>
      <c r="S50" s="203"/>
    </row>
    <row r="51" spans="1:19" ht="18">
      <c r="A51" s="203"/>
      <c r="B51" s="203"/>
      <c r="C51" s="203"/>
      <c r="D51" s="203"/>
      <c r="E51" s="203"/>
      <c r="F51" s="203"/>
      <c r="G51" s="203"/>
      <c r="H51" s="203"/>
      <c r="I51" s="203"/>
      <c r="J51" s="203"/>
      <c r="K51" s="203"/>
      <c r="L51" s="203"/>
      <c r="M51" s="203"/>
      <c r="N51" s="203"/>
      <c r="O51" s="203"/>
      <c r="P51" s="203"/>
      <c r="Q51" s="203"/>
      <c r="R51" s="203"/>
      <c r="S51" s="203"/>
    </row>
  </sheetData>
  <sheetProtection/>
  <mergeCells count="131">
    <mergeCell ref="A1:S1"/>
    <mergeCell ref="A2:S2"/>
    <mergeCell ref="A3:S3"/>
    <mergeCell ref="B5:D5"/>
    <mergeCell ref="E5:N5"/>
    <mergeCell ref="P5:S5"/>
    <mergeCell ref="B6:D6"/>
    <mergeCell ref="E6:S6"/>
    <mergeCell ref="B7:E7"/>
    <mergeCell ref="F7:H7"/>
    <mergeCell ref="I7:J7"/>
    <mergeCell ref="K7:N7"/>
    <mergeCell ref="P7:S7"/>
    <mergeCell ref="B8:S8"/>
    <mergeCell ref="B11:S11"/>
    <mergeCell ref="B14:D14"/>
    <mergeCell ref="E14:S14"/>
    <mergeCell ref="C15:D15"/>
    <mergeCell ref="E15:F15"/>
    <mergeCell ref="I15:J15"/>
    <mergeCell ref="K15:M15"/>
    <mergeCell ref="N15:S15"/>
    <mergeCell ref="H16:I16"/>
    <mergeCell ref="J16:K16"/>
    <mergeCell ref="L16:N16"/>
    <mergeCell ref="O16:S16"/>
    <mergeCell ref="H17:I17"/>
    <mergeCell ref="J17:K17"/>
    <mergeCell ref="L17:N17"/>
    <mergeCell ref="O17:S17"/>
    <mergeCell ref="C18:D18"/>
    <mergeCell ref="E18:F18"/>
    <mergeCell ref="I18:J18"/>
    <mergeCell ref="K18:M18"/>
    <mergeCell ref="N18:S18"/>
    <mergeCell ref="C19:D19"/>
    <mergeCell ref="E19:F19"/>
    <mergeCell ref="H19:I19"/>
    <mergeCell ref="J19:K19"/>
    <mergeCell ref="L19:N19"/>
    <mergeCell ref="P19:R19"/>
    <mergeCell ref="C20:D20"/>
    <mergeCell ref="E20:G20"/>
    <mergeCell ref="H20:I20"/>
    <mergeCell ref="J20:M20"/>
    <mergeCell ref="N20:O20"/>
    <mergeCell ref="P20:R20"/>
    <mergeCell ref="C21:G21"/>
    <mergeCell ref="H21:J21"/>
    <mergeCell ref="K21:O21"/>
    <mergeCell ref="P21:S21"/>
    <mergeCell ref="C22:S22"/>
    <mergeCell ref="B23:C23"/>
    <mergeCell ref="D23:E23"/>
    <mergeCell ref="F23:H23"/>
    <mergeCell ref="I23:M23"/>
    <mergeCell ref="N23:S23"/>
    <mergeCell ref="C24:G24"/>
    <mergeCell ref="H24:L24"/>
    <mergeCell ref="M24:S24"/>
    <mergeCell ref="C27:G27"/>
    <mergeCell ref="I27:S27"/>
    <mergeCell ref="C28:G28"/>
    <mergeCell ref="H28:S28"/>
    <mergeCell ref="C29:S29"/>
    <mergeCell ref="C30:S30"/>
    <mergeCell ref="C31:S31"/>
    <mergeCell ref="C32:G32"/>
    <mergeCell ref="H32:J32"/>
    <mergeCell ref="K32:O32"/>
    <mergeCell ref="P32:S32"/>
    <mergeCell ref="C33:S33"/>
    <mergeCell ref="C34:D34"/>
    <mergeCell ref="E34:G34"/>
    <mergeCell ref="H34:I34"/>
    <mergeCell ref="J34:M34"/>
    <mergeCell ref="N34:O34"/>
    <mergeCell ref="P34:R34"/>
    <mergeCell ref="C35:D35"/>
    <mergeCell ref="E35:G35"/>
    <mergeCell ref="H35:I35"/>
    <mergeCell ref="J35:M35"/>
    <mergeCell ref="N35:O35"/>
    <mergeCell ref="P35:R35"/>
    <mergeCell ref="C36:K36"/>
    <mergeCell ref="L36:S36"/>
    <mergeCell ref="C37:D37"/>
    <mergeCell ref="J37:K37"/>
    <mergeCell ref="L37:S37"/>
    <mergeCell ref="C38:D38"/>
    <mergeCell ref="J38:K38"/>
    <mergeCell ref="L38:S38"/>
    <mergeCell ref="C39:D39"/>
    <mergeCell ref="J39:K39"/>
    <mergeCell ref="L39:S39"/>
    <mergeCell ref="C40:D40"/>
    <mergeCell ref="E40:F40"/>
    <mergeCell ref="J40:K40"/>
    <mergeCell ref="L40:S40"/>
    <mergeCell ref="C41:S41"/>
    <mergeCell ref="C42:H42"/>
    <mergeCell ref="I42:S42"/>
    <mergeCell ref="C43:D43"/>
    <mergeCell ref="A44:S44"/>
    <mergeCell ref="A48:S48"/>
    <mergeCell ref="A50:S50"/>
    <mergeCell ref="A5:A7"/>
    <mergeCell ref="A8:A11"/>
    <mergeCell ref="A14:A22"/>
    <mergeCell ref="A23:A26"/>
    <mergeCell ref="A27:A33"/>
    <mergeCell ref="A34:A43"/>
    <mergeCell ref="B15:B18"/>
    <mergeCell ref="B19:B20"/>
    <mergeCell ref="B21:B22"/>
    <mergeCell ref="B24:B26"/>
    <mergeCell ref="B27:B28"/>
    <mergeCell ref="B29:B31"/>
    <mergeCell ref="B32:B33"/>
    <mergeCell ref="B34:B35"/>
    <mergeCell ref="B36:B40"/>
    <mergeCell ref="B42:B43"/>
    <mergeCell ref="G16:G17"/>
    <mergeCell ref="C16:D17"/>
    <mergeCell ref="E16:F17"/>
    <mergeCell ref="C25:G26"/>
    <mergeCell ref="D45:S47"/>
    <mergeCell ref="A45:C47"/>
    <mergeCell ref="B9:S10"/>
    <mergeCell ref="B12:S13"/>
    <mergeCell ref="H25:S26"/>
  </mergeCells>
  <hyperlinks>
    <hyperlink ref="P7" r:id="rId1" display="841013865@qq.com"/>
    <hyperlink ref="N18" r:id="rId2" display="http://zjamr.zhanjiang.gov.cn/"/>
    <hyperlink ref="O16" r:id="rId3" display="http://zjamr.zhanjiang.gov.cn/gkmlpt/content/0/919/post_919688.html#8109"/>
    <hyperlink ref="O17" r:id="rId4" display="http://zjamr.zhanjiang.gov.cn/gkmlpt/content/0/634/post_634723.html#8109"/>
  </hyperlinks>
  <printOptions horizontalCentered="1"/>
  <pageMargins left="0.28" right="0.08" top="0.11999999999999998" bottom="0.23999999999999996" header="0.31" footer="0.2"/>
  <pageSetup fitToHeight="0"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AF87"/>
  <sheetViews>
    <sheetView zoomScaleSheetLayoutView="100" workbookViewId="0" topLeftCell="A1">
      <pane xSplit="1" topLeftCell="B1" activePane="topRight" state="frozen"/>
      <selection pane="topRight" activeCell="A80" sqref="A80:AE82"/>
    </sheetView>
  </sheetViews>
  <sheetFormatPr defaultColWidth="9.00390625" defaultRowHeight="15"/>
  <cols>
    <col min="1" max="1" width="24.8515625" style="91" customWidth="1"/>
    <col min="2" max="2" width="17.421875" style="83" customWidth="1"/>
    <col min="3" max="3" width="14.28125" style="83" customWidth="1"/>
    <col min="4" max="4" width="15.8515625" style="83" customWidth="1"/>
    <col min="5" max="5" width="15.28125" style="83" customWidth="1"/>
    <col min="6" max="6" width="13.00390625" style="83" customWidth="1"/>
    <col min="7" max="7" width="15.140625" style="83" customWidth="1"/>
    <col min="8" max="8" width="4.28125" style="83" customWidth="1"/>
    <col min="9" max="10" width="5.28125" style="83" customWidth="1"/>
    <col min="11" max="11" width="9.8515625" style="83" customWidth="1"/>
    <col min="12" max="12" width="13.28125" style="83" customWidth="1"/>
    <col min="13" max="13" width="15.140625" style="83" customWidth="1"/>
    <col min="14" max="14" width="10.140625" style="83" customWidth="1"/>
    <col min="15" max="15" width="8.00390625" style="83" customWidth="1"/>
    <col min="16" max="16" width="13.28125" style="83" customWidth="1"/>
    <col min="17" max="27" width="9.00390625" style="83" customWidth="1"/>
    <col min="28" max="28" width="12.140625" style="83" customWidth="1"/>
    <col min="29" max="29" width="9.00390625" style="83" customWidth="1"/>
    <col min="30" max="30" width="12.00390625" style="83" customWidth="1"/>
    <col min="31" max="16384" width="9.00390625" style="83" customWidth="1"/>
  </cols>
  <sheetData>
    <row r="1" s="83" customFormat="1" ht="18">
      <c r="A1" s="92" t="s">
        <v>127</v>
      </c>
    </row>
    <row r="2" spans="1:30" s="84" customFormat="1" ht="24">
      <c r="A2" s="93" t="s">
        <v>128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s="84" customFormat="1" ht="21">
      <c r="A3" s="94" t="s">
        <v>129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s="84" customFormat="1" ht="15.75">
      <c r="A4" s="95"/>
      <c r="B4" s="96">
        <v>10000</v>
      </c>
      <c r="C4" s="96"/>
      <c r="D4" s="96"/>
      <c r="E4" s="96"/>
      <c r="F4" s="96"/>
      <c r="G4" s="96"/>
      <c r="H4" s="96"/>
      <c r="I4" s="96"/>
      <c r="J4" s="96"/>
      <c r="K4" s="96"/>
      <c r="M4" s="96"/>
      <c r="N4" s="96"/>
      <c r="O4" s="96"/>
      <c r="P4" s="96"/>
      <c r="Q4" s="96"/>
      <c r="R4" s="96"/>
      <c r="S4" s="96"/>
      <c r="T4" s="96" t="s">
        <v>130</v>
      </c>
      <c r="U4" s="96"/>
      <c r="V4" s="96"/>
      <c r="W4" s="96"/>
      <c r="X4" s="96"/>
      <c r="Y4" s="96"/>
      <c r="Z4" s="96"/>
      <c r="AA4" s="96"/>
      <c r="AB4" s="96"/>
      <c r="AC4" s="96"/>
      <c r="AD4" s="96"/>
    </row>
    <row r="5" spans="1:31" s="83" customFormat="1" ht="13.5">
      <c r="A5" s="75" t="s">
        <v>131</v>
      </c>
      <c r="B5" s="54" t="s">
        <v>132</v>
      </c>
      <c r="C5" s="54"/>
      <c r="D5" s="54"/>
      <c r="E5" s="54"/>
      <c r="F5" s="54"/>
      <c r="G5" s="54"/>
      <c r="H5" s="54"/>
      <c r="I5" s="54"/>
      <c r="J5" s="54"/>
      <c r="K5" s="54"/>
      <c r="L5" s="54"/>
      <c r="M5" s="54" t="s">
        <v>133</v>
      </c>
      <c r="N5" s="54"/>
      <c r="O5" s="54"/>
      <c r="P5" s="54"/>
      <c r="Q5" s="54"/>
      <c r="R5" s="54"/>
      <c r="S5" s="54"/>
      <c r="T5" s="54"/>
      <c r="U5" s="54"/>
      <c r="V5" s="54"/>
      <c r="W5" s="54"/>
      <c r="X5" s="54"/>
      <c r="Y5" s="54"/>
      <c r="Z5" s="54"/>
      <c r="AA5" s="54"/>
      <c r="AB5" s="54"/>
      <c r="AC5" s="54"/>
      <c r="AD5" s="123" t="s">
        <v>134</v>
      </c>
      <c r="AE5" s="97" t="s">
        <v>135</v>
      </c>
    </row>
    <row r="6" spans="1:31" s="83" customFormat="1" ht="13.5">
      <c r="A6" s="75"/>
      <c r="B6" s="97" t="s">
        <v>136</v>
      </c>
      <c r="C6" s="97" t="s">
        <v>137</v>
      </c>
      <c r="D6" s="98" t="s">
        <v>138</v>
      </c>
      <c r="E6" s="114"/>
      <c r="F6" s="115"/>
      <c r="G6" s="114"/>
      <c r="H6" s="98" t="s">
        <v>139</v>
      </c>
      <c r="I6" s="114"/>
      <c r="J6" s="115"/>
      <c r="K6" s="97" t="s">
        <v>140</v>
      </c>
      <c r="L6" s="97" t="s">
        <v>141</v>
      </c>
      <c r="M6" s="56" t="s">
        <v>136</v>
      </c>
      <c r="N6" s="56" t="s">
        <v>142</v>
      </c>
      <c r="O6" s="56"/>
      <c r="P6" s="56" t="s">
        <v>143</v>
      </c>
      <c r="Q6" s="56"/>
      <c r="R6" s="56"/>
      <c r="S6" s="56"/>
      <c r="T6" s="56" t="s">
        <v>144</v>
      </c>
      <c r="U6" s="56"/>
      <c r="V6" s="56"/>
      <c r="W6" s="56"/>
      <c r="X6" s="56" t="s">
        <v>140</v>
      </c>
      <c r="Y6" s="56"/>
      <c r="Z6" s="56"/>
      <c r="AA6" s="56"/>
      <c r="AB6" s="56" t="s">
        <v>141</v>
      </c>
      <c r="AC6" s="56"/>
      <c r="AD6" s="124"/>
      <c r="AE6" s="125"/>
    </row>
    <row r="7" spans="1:31" s="85" customFormat="1" ht="108">
      <c r="A7" s="75"/>
      <c r="B7" s="99"/>
      <c r="C7" s="99"/>
      <c r="D7" s="56" t="s">
        <v>145</v>
      </c>
      <c r="E7" s="56" t="s">
        <v>146</v>
      </c>
      <c r="F7" s="56" t="s">
        <v>147</v>
      </c>
      <c r="G7" s="56" t="s">
        <v>148</v>
      </c>
      <c r="H7" s="56" t="s">
        <v>149</v>
      </c>
      <c r="I7" s="56" t="s">
        <v>150</v>
      </c>
      <c r="J7" s="56" t="s">
        <v>151</v>
      </c>
      <c r="K7" s="99"/>
      <c r="L7" s="99"/>
      <c r="M7" s="56"/>
      <c r="N7" s="56" t="s">
        <v>152</v>
      </c>
      <c r="O7" s="56" t="s">
        <v>153</v>
      </c>
      <c r="P7" s="56" t="s">
        <v>152</v>
      </c>
      <c r="Q7" s="56" t="s">
        <v>153</v>
      </c>
      <c r="R7" s="56" t="s">
        <v>154</v>
      </c>
      <c r="S7" s="56" t="s">
        <v>155</v>
      </c>
      <c r="T7" s="56" t="s">
        <v>152</v>
      </c>
      <c r="U7" s="56" t="s">
        <v>153</v>
      </c>
      <c r="V7" s="56" t="s">
        <v>154</v>
      </c>
      <c r="W7" s="56" t="s">
        <v>155</v>
      </c>
      <c r="X7" s="56" t="s">
        <v>152</v>
      </c>
      <c r="Y7" s="56" t="s">
        <v>153</v>
      </c>
      <c r="Z7" s="56" t="s">
        <v>154</v>
      </c>
      <c r="AA7" s="56" t="s">
        <v>155</v>
      </c>
      <c r="AB7" s="56" t="s">
        <v>152</v>
      </c>
      <c r="AC7" s="56" t="s">
        <v>153</v>
      </c>
      <c r="AD7" s="126"/>
      <c r="AE7" s="99"/>
    </row>
    <row r="8" spans="1:31" s="86" customFormat="1" ht="18">
      <c r="A8" s="100" t="s">
        <v>156</v>
      </c>
      <c r="B8" s="101">
        <f aca="true" t="shared" si="0" ref="B8:B71">C8+G8+L8</f>
        <v>23720.037997</v>
      </c>
      <c r="C8" s="101">
        <f>C9+C68</f>
        <v>548.8219469999999</v>
      </c>
      <c r="D8" s="101">
        <f>D9+D68</f>
        <v>18552.7272</v>
      </c>
      <c r="E8" s="101">
        <f aca="true" t="shared" si="1" ref="E8:G8">E9</f>
        <v>3401.338647000002</v>
      </c>
      <c r="F8" s="101">
        <f t="shared" si="1"/>
        <v>349.5959</v>
      </c>
      <c r="G8" s="101">
        <f t="shared" si="1"/>
        <v>22303.661747</v>
      </c>
      <c r="H8" s="116">
        <v>0</v>
      </c>
      <c r="I8" s="116">
        <v>0</v>
      </c>
      <c r="J8" s="116">
        <v>0</v>
      </c>
      <c r="K8" s="116">
        <v>0</v>
      </c>
      <c r="L8" s="101">
        <f>L68</f>
        <v>867.5543029999999</v>
      </c>
      <c r="M8" s="101">
        <f aca="true" t="shared" si="2" ref="M8:M71">N8+P8+AB8</f>
        <v>22679.502865000002</v>
      </c>
      <c r="N8" s="101">
        <f>N9+N68</f>
        <v>473.901633</v>
      </c>
      <c r="O8" s="116">
        <v>0</v>
      </c>
      <c r="P8" s="101">
        <f>P9+P68</f>
        <v>21524.855938</v>
      </c>
      <c r="Q8" s="105">
        <v>0</v>
      </c>
      <c r="R8" s="105">
        <v>0</v>
      </c>
      <c r="S8" s="105">
        <v>0</v>
      </c>
      <c r="T8" s="105">
        <v>0</v>
      </c>
      <c r="U8" s="105">
        <v>0</v>
      </c>
      <c r="V8" s="105">
        <v>0</v>
      </c>
      <c r="W8" s="105">
        <v>0</v>
      </c>
      <c r="X8" s="105">
        <v>0</v>
      </c>
      <c r="Y8" s="105">
        <v>0</v>
      </c>
      <c r="Z8" s="105">
        <v>0</v>
      </c>
      <c r="AA8" s="105">
        <v>0</v>
      </c>
      <c r="AB8" s="101">
        <f>AB68</f>
        <v>680.745294</v>
      </c>
      <c r="AC8" s="116">
        <v>0</v>
      </c>
      <c r="AD8" s="101">
        <f aca="true" t="shared" si="3" ref="AD8:AD71">B8-M8</f>
        <v>1040.5351319999972</v>
      </c>
      <c r="AE8" s="116"/>
    </row>
    <row r="9" spans="1:31" s="86" customFormat="1" ht="18">
      <c r="A9" s="100" t="s">
        <v>157</v>
      </c>
      <c r="B9" s="101">
        <f t="shared" si="0"/>
        <v>22763.804782</v>
      </c>
      <c r="C9" s="101">
        <f>C10+C54</f>
        <v>460.14303499999994</v>
      </c>
      <c r="D9" s="101">
        <f>D10+D54</f>
        <v>18552.7272</v>
      </c>
      <c r="E9" s="101">
        <f aca="true" t="shared" si="4" ref="E9:G9">E54+E10</f>
        <v>3401.338647000002</v>
      </c>
      <c r="F9" s="101">
        <f t="shared" si="4"/>
        <v>349.5959</v>
      </c>
      <c r="G9" s="101">
        <f t="shared" si="4"/>
        <v>22303.661747</v>
      </c>
      <c r="H9" s="116">
        <v>0</v>
      </c>
      <c r="I9" s="116">
        <v>0</v>
      </c>
      <c r="J9" s="116">
        <v>0</v>
      </c>
      <c r="K9" s="116">
        <v>0</v>
      </c>
      <c r="L9" s="116">
        <v>0</v>
      </c>
      <c r="M9" s="101">
        <f t="shared" si="2"/>
        <v>21954.967571</v>
      </c>
      <c r="N9" s="101">
        <f>N10+N54</f>
        <v>430.111633</v>
      </c>
      <c r="O9" s="116">
        <v>0</v>
      </c>
      <c r="P9" s="101">
        <f>P10+P54</f>
        <v>21524.855938</v>
      </c>
      <c r="Q9" s="105">
        <v>0</v>
      </c>
      <c r="R9" s="105">
        <v>0</v>
      </c>
      <c r="S9" s="105">
        <v>0</v>
      </c>
      <c r="T9" s="105">
        <v>0</v>
      </c>
      <c r="U9" s="105">
        <v>0</v>
      </c>
      <c r="V9" s="105">
        <v>0</v>
      </c>
      <c r="W9" s="105">
        <v>0</v>
      </c>
      <c r="X9" s="105">
        <v>0</v>
      </c>
      <c r="Y9" s="105">
        <v>0</v>
      </c>
      <c r="Z9" s="105">
        <v>0</v>
      </c>
      <c r="AA9" s="105">
        <v>0</v>
      </c>
      <c r="AB9" s="116">
        <v>0</v>
      </c>
      <c r="AC9" s="116">
        <v>0</v>
      </c>
      <c r="AD9" s="101">
        <f t="shared" si="3"/>
        <v>808.8372109999982</v>
      </c>
      <c r="AE9" s="116"/>
    </row>
    <row r="10" spans="1:31" s="86" customFormat="1" ht="36">
      <c r="A10" s="100" t="s">
        <v>158</v>
      </c>
      <c r="B10" s="101">
        <f t="shared" si="0"/>
        <v>21473.067551</v>
      </c>
      <c r="C10" s="101">
        <f aca="true" t="shared" si="5" ref="C10:G10">C11+C12</f>
        <v>263.80850399999997</v>
      </c>
      <c r="D10" s="101">
        <f t="shared" si="5"/>
        <v>18552.7272</v>
      </c>
      <c r="E10" s="101">
        <f t="shared" si="5"/>
        <v>2306.9359470000018</v>
      </c>
      <c r="F10" s="101">
        <f t="shared" si="5"/>
        <v>349.5959</v>
      </c>
      <c r="G10" s="101">
        <f t="shared" si="5"/>
        <v>21209.259047</v>
      </c>
      <c r="H10" s="116">
        <v>0</v>
      </c>
      <c r="I10" s="116">
        <v>0</v>
      </c>
      <c r="J10" s="116">
        <v>0</v>
      </c>
      <c r="K10" s="116">
        <v>0</v>
      </c>
      <c r="L10" s="116">
        <v>0</v>
      </c>
      <c r="M10" s="101">
        <f t="shared" si="2"/>
        <v>21330.081482</v>
      </c>
      <c r="N10" s="101">
        <f>N11+N12</f>
        <v>263.80850399999997</v>
      </c>
      <c r="O10" s="116">
        <v>0</v>
      </c>
      <c r="P10" s="101">
        <f>P11+P12</f>
        <v>21066.272978</v>
      </c>
      <c r="Q10" s="105">
        <v>0</v>
      </c>
      <c r="R10" s="105">
        <v>0</v>
      </c>
      <c r="S10" s="105">
        <v>0</v>
      </c>
      <c r="T10" s="105">
        <v>0</v>
      </c>
      <c r="U10" s="105">
        <v>0</v>
      </c>
      <c r="V10" s="105">
        <v>0</v>
      </c>
      <c r="W10" s="105">
        <v>0</v>
      </c>
      <c r="X10" s="105">
        <v>0</v>
      </c>
      <c r="Y10" s="105">
        <v>0</v>
      </c>
      <c r="Z10" s="105">
        <v>0</v>
      </c>
      <c r="AA10" s="105">
        <v>0</v>
      </c>
      <c r="AB10" s="116">
        <v>0</v>
      </c>
      <c r="AC10" s="116">
        <v>0</v>
      </c>
      <c r="AD10" s="101">
        <f t="shared" si="3"/>
        <v>142.98606899999868</v>
      </c>
      <c r="AE10" s="116"/>
    </row>
    <row r="11" spans="1:31" s="86" customFormat="1" ht="18">
      <c r="A11" s="100" t="s">
        <v>159</v>
      </c>
      <c r="B11" s="101">
        <f t="shared" si="0"/>
        <v>19139.048559000003</v>
      </c>
      <c r="C11" s="102">
        <v>193.940029</v>
      </c>
      <c r="D11" s="102">
        <v>14632.2672</v>
      </c>
      <c r="E11" s="101">
        <f aca="true" t="shared" si="6" ref="E11:E26">G11-D11</f>
        <v>4312.841330000001</v>
      </c>
      <c r="F11" s="116">
        <v>0</v>
      </c>
      <c r="G11" s="102">
        <v>18945.10853</v>
      </c>
      <c r="H11" s="116">
        <v>0</v>
      </c>
      <c r="I11" s="116">
        <v>0</v>
      </c>
      <c r="J11" s="116">
        <v>0</v>
      </c>
      <c r="K11" s="116">
        <v>0</v>
      </c>
      <c r="L11" s="116">
        <v>0</v>
      </c>
      <c r="M11" s="101">
        <f t="shared" si="2"/>
        <v>19043.438517000002</v>
      </c>
      <c r="N11" s="102">
        <v>193.940029</v>
      </c>
      <c r="O11" s="116">
        <v>0</v>
      </c>
      <c r="P11" s="102">
        <f>(190434385.17-1939400.29)/10000</f>
        <v>18849.498488</v>
      </c>
      <c r="Q11" s="105">
        <v>0</v>
      </c>
      <c r="R11" s="105">
        <v>0</v>
      </c>
      <c r="S11" s="105">
        <v>0</v>
      </c>
      <c r="T11" s="105">
        <v>0</v>
      </c>
      <c r="U11" s="105">
        <v>0</v>
      </c>
      <c r="V11" s="105">
        <v>0</v>
      </c>
      <c r="W11" s="105">
        <v>0</v>
      </c>
      <c r="X11" s="105">
        <v>0</v>
      </c>
      <c r="Y11" s="105">
        <v>0</v>
      </c>
      <c r="Z11" s="105">
        <v>0</v>
      </c>
      <c r="AA11" s="105">
        <v>0</v>
      </c>
      <c r="AB11" s="105">
        <v>0</v>
      </c>
      <c r="AC11" s="116">
        <v>0</v>
      </c>
      <c r="AD11" s="101">
        <f t="shared" si="3"/>
        <v>95.61004200000025</v>
      </c>
      <c r="AE11" s="116"/>
    </row>
    <row r="12" spans="1:31" s="86" customFormat="1" ht="18">
      <c r="A12" s="100" t="s">
        <v>160</v>
      </c>
      <c r="B12" s="101">
        <f t="shared" si="0"/>
        <v>2334.0189919999993</v>
      </c>
      <c r="C12" s="101">
        <f>SUM(C13:C50)</f>
        <v>69.86847499999999</v>
      </c>
      <c r="D12" s="101">
        <f aca="true" t="shared" si="7" ref="D12:G12">SUM(D13:D53)</f>
        <v>3920.46</v>
      </c>
      <c r="E12" s="101">
        <f t="shared" si="7"/>
        <v>-2005.9053829999996</v>
      </c>
      <c r="F12" s="101">
        <f t="shared" si="7"/>
        <v>349.5959</v>
      </c>
      <c r="G12" s="101">
        <f t="shared" si="7"/>
        <v>2264.1505169999996</v>
      </c>
      <c r="H12" s="116">
        <v>0</v>
      </c>
      <c r="I12" s="116">
        <v>0</v>
      </c>
      <c r="J12" s="116">
        <v>0</v>
      </c>
      <c r="K12" s="116">
        <v>0</v>
      </c>
      <c r="L12" s="116">
        <v>0</v>
      </c>
      <c r="M12" s="101">
        <f t="shared" si="2"/>
        <v>2286.642965</v>
      </c>
      <c r="N12" s="101">
        <f>SUM(N13:N53)</f>
        <v>69.86847499999999</v>
      </c>
      <c r="O12" s="116">
        <v>0</v>
      </c>
      <c r="P12" s="101">
        <f>SUM(P13:P53)</f>
        <v>2216.77449</v>
      </c>
      <c r="Q12" s="105">
        <v>0</v>
      </c>
      <c r="R12" s="105">
        <v>0</v>
      </c>
      <c r="S12" s="105">
        <v>0</v>
      </c>
      <c r="T12" s="105">
        <v>0</v>
      </c>
      <c r="U12" s="105">
        <v>0</v>
      </c>
      <c r="V12" s="105">
        <v>0</v>
      </c>
      <c r="W12" s="105">
        <v>0</v>
      </c>
      <c r="X12" s="105">
        <v>0</v>
      </c>
      <c r="Y12" s="105">
        <v>0</v>
      </c>
      <c r="Z12" s="105">
        <v>0</v>
      </c>
      <c r="AA12" s="105">
        <v>0</v>
      </c>
      <c r="AB12" s="105">
        <v>0</v>
      </c>
      <c r="AC12" s="116">
        <v>0</v>
      </c>
      <c r="AD12" s="101">
        <f t="shared" si="3"/>
        <v>47.37602699999934</v>
      </c>
      <c r="AE12" s="116"/>
    </row>
    <row r="13" spans="1:31" s="83" customFormat="1" ht="36">
      <c r="A13" s="103" t="s">
        <v>161</v>
      </c>
      <c r="B13" s="101">
        <f t="shared" si="0"/>
        <v>854</v>
      </c>
      <c r="C13" s="104">
        <v>0</v>
      </c>
      <c r="D13" s="105">
        <v>854</v>
      </c>
      <c r="E13" s="105">
        <f t="shared" si="6"/>
        <v>0</v>
      </c>
      <c r="F13" s="104">
        <v>0</v>
      </c>
      <c r="G13" s="105">
        <v>854</v>
      </c>
      <c r="H13" s="117">
        <v>0</v>
      </c>
      <c r="I13" s="117">
        <v>0</v>
      </c>
      <c r="J13" s="117">
        <v>0</v>
      </c>
      <c r="K13" s="116">
        <v>0</v>
      </c>
      <c r="L13" s="116">
        <v>0</v>
      </c>
      <c r="M13" s="116">
        <f t="shared" si="2"/>
        <v>854</v>
      </c>
      <c r="N13" s="122"/>
      <c r="O13" s="105">
        <v>0</v>
      </c>
      <c r="P13" s="105">
        <v>854</v>
      </c>
      <c r="Q13" s="105">
        <v>0</v>
      </c>
      <c r="R13" s="105">
        <v>0</v>
      </c>
      <c r="S13" s="105">
        <v>0</v>
      </c>
      <c r="T13" s="105">
        <v>0</v>
      </c>
      <c r="U13" s="105">
        <v>0</v>
      </c>
      <c r="V13" s="105">
        <v>0</v>
      </c>
      <c r="W13" s="105">
        <v>0</v>
      </c>
      <c r="X13" s="105">
        <v>0</v>
      </c>
      <c r="Y13" s="105">
        <v>0</v>
      </c>
      <c r="Z13" s="105">
        <v>0</v>
      </c>
      <c r="AA13" s="105">
        <v>0</v>
      </c>
      <c r="AB13" s="105">
        <v>0</v>
      </c>
      <c r="AC13" s="105">
        <v>0</v>
      </c>
      <c r="AD13" s="116">
        <f t="shared" si="3"/>
        <v>0</v>
      </c>
      <c r="AE13" s="105"/>
    </row>
    <row r="14" spans="1:31" s="83" customFormat="1" ht="36">
      <c r="A14" s="103" t="s">
        <v>162</v>
      </c>
      <c r="B14" s="101">
        <f t="shared" si="0"/>
        <v>22.68</v>
      </c>
      <c r="C14" s="104">
        <v>0</v>
      </c>
      <c r="D14" s="105">
        <v>60</v>
      </c>
      <c r="E14" s="105">
        <f t="shared" si="6"/>
        <v>-37.32</v>
      </c>
      <c r="F14" s="104">
        <v>0</v>
      </c>
      <c r="G14" s="105">
        <v>22.68</v>
      </c>
      <c r="H14" s="117">
        <v>0</v>
      </c>
      <c r="I14" s="117">
        <v>0</v>
      </c>
      <c r="J14" s="117">
        <v>0</v>
      </c>
      <c r="K14" s="116">
        <v>0</v>
      </c>
      <c r="L14" s="116">
        <v>0</v>
      </c>
      <c r="M14" s="116">
        <f t="shared" si="2"/>
        <v>22.68</v>
      </c>
      <c r="N14" s="105"/>
      <c r="O14" s="105">
        <v>0</v>
      </c>
      <c r="P14" s="105">
        <v>22.68</v>
      </c>
      <c r="Q14" s="105">
        <v>0</v>
      </c>
      <c r="R14" s="105">
        <v>0</v>
      </c>
      <c r="S14" s="105">
        <v>0</v>
      </c>
      <c r="T14" s="105">
        <v>0</v>
      </c>
      <c r="U14" s="105">
        <v>0</v>
      </c>
      <c r="V14" s="105">
        <v>0</v>
      </c>
      <c r="W14" s="105">
        <v>0</v>
      </c>
      <c r="X14" s="105">
        <v>0</v>
      </c>
      <c r="Y14" s="105">
        <v>0</v>
      </c>
      <c r="Z14" s="105">
        <v>0</v>
      </c>
      <c r="AA14" s="105">
        <v>0</v>
      </c>
      <c r="AB14" s="105">
        <v>0</v>
      </c>
      <c r="AC14" s="105">
        <v>0</v>
      </c>
      <c r="AD14" s="116">
        <f t="shared" si="3"/>
        <v>0</v>
      </c>
      <c r="AE14" s="105"/>
    </row>
    <row r="15" spans="1:31" s="83" customFormat="1" ht="36">
      <c r="A15" s="103" t="s">
        <v>163</v>
      </c>
      <c r="B15" s="101">
        <f t="shared" si="0"/>
        <v>19.437446</v>
      </c>
      <c r="C15" s="106">
        <v>0.437446</v>
      </c>
      <c r="D15" s="105">
        <v>38</v>
      </c>
      <c r="E15" s="105">
        <f t="shared" si="6"/>
        <v>-19</v>
      </c>
      <c r="F15" s="118">
        <v>0</v>
      </c>
      <c r="G15" s="105">
        <v>19</v>
      </c>
      <c r="H15" s="117">
        <v>0</v>
      </c>
      <c r="I15" s="117">
        <v>0</v>
      </c>
      <c r="J15" s="117">
        <v>0</v>
      </c>
      <c r="K15" s="116">
        <v>0</v>
      </c>
      <c r="L15" s="116">
        <v>0</v>
      </c>
      <c r="M15" s="101">
        <f t="shared" si="2"/>
        <v>19.356</v>
      </c>
      <c r="N15" s="106">
        <v>0.437446</v>
      </c>
      <c r="O15" s="105">
        <v>0</v>
      </c>
      <c r="P15" s="102">
        <f>(193560-4374.46)/10000</f>
        <v>18.918554</v>
      </c>
      <c r="Q15" s="105">
        <v>0</v>
      </c>
      <c r="R15" s="105">
        <v>0</v>
      </c>
      <c r="S15" s="105">
        <v>0</v>
      </c>
      <c r="T15" s="105">
        <v>0</v>
      </c>
      <c r="U15" s="105">
        <v>0</v>
      </c>
      <c r="V15" s="105">
        <v>0</v>
      </c>
      <c r="W15" s="105">
        <v>0</v>
      </c>
      <c r="X15" s="105">
        <v>0</v>
      </c>
      <c r="Y15" s="105">
        <v>0</v>
      </c>
      <c r="Z15" s="105">
        <v>0</v>
      </c>
      <c r="AA15" s="105">
        <v>0</v>
      </c>
      <c r="AB15" s="105">
        <v>0</v>
      </c>
      <c r="AC15" s="105">
        <v>0</v>
      </c>
      <c r="AD15" s="101">
        <f t="shared" si="3"/>
        <v>0.08144599999999969</v>
      </c>
      <c r="AE15" s="105"/>
    </row>
    <row r="16" spans="1:31" s="83" customFormat="1" ht="36">
      <c r="A16" s="103" t="s">
        <v>164</v>
      </c>
      <c r="B16" s="101">
        <f t="shared" si="0"/>
        <v>10.05</v>
      </c>
      <c r="C16" s="104">
        <v>0</v>
      </c>
      <c r="D16" s="105">
        <v>10.05</v>
      </c>
      <c r="E16" s="105">
        <f t="shared" si="6"/>
        <v>0</v>
      </c>
      <c r="F16" s="104">
        <v>0</v>
      </c>
      <c r="G16" s="105">
        <v>10.05</v>
      </c>
      <c r="H16" s="117">
        <v>0</v>
      </c>
      <c r="I16" s="117">
        <v>0</v>
      </c>
      <c r="J16" s="117">
        <v>0</v>
      </c>
      <c r="K16" s="116">
        <v>0</v>
      </c>
      <c r="L16" s="116">
        <v>0</v>
      </c>
      <c r="M16" s="116">
        <f t="shared" si="2"/>
        <v>10.05</v>
      </c>
      <c r="N16" s="105">
        <v>0</v>
      </c>
      <c r="O16" s="105">
        <v>0</v>
      </c>
      <c r="P16" s="105">
        <v>10.05</v>
      </c>
      <c r="Q16" s="105">
        <v>0</v>
      </c>
      <c r="R16" s="105">
        <v>0</v>
      </c>
      <c r="S16" s="105">
        <v>0</v>
      </c>
      <c r="T16" s="105">
        <v>0</v>
      </c>
      <c r="U16" s="105">
        <v>0</v>
      </c>
      <c r="V16" s="105">
        <v>0</v>
      </c>
      <c r="W16" s="105">
        <v>0</v>
      </c>
      <c r="X16" s="105">
        <v>0</v>
      </c>
      <c r="Y16" s="105">
        <v>0</v>
      </c>
      <c r="Z16" s="105">
        <v>0</v>
      </c>
      <c r="AA16" s="105">
        <v>0</v>
      </c>
      <c r="AB16" s="105">
        <v>0</v>
      </c>
      <c r="AC16" s="105">
        <v>0</v>
      </c>
      <c r="AD16" s="116">
        <f t="shared" si="3"/>
        <v>0</v>
      </c>
      <c r="AE16" s="105"/>
    </row>
    <row r="17" spans="1:31" s="83" customFormat="1" ht="36">
      <c r="A17" s="103" t="s">
        <v>165</v>
      </c>
      <c r="B17" s="101">
        <f t="shared" si="0"/>
        <v>5</v>
      </c>
      <c r="C17" s="104">
        <v>0</v>
      </c>
      <c r="D17" s="105">
        <v>5</v>
      </c>
      <c r="E17" s="105">
        <f t="shared" si="6"/>
        <v>0</v>
      </c>
      <c r="F17" s="104">
        <v>0</v>
      </c>
      <c r="G17" s="105">
        <v>5</v>
      </c>
      <c r="H17" s="117">
        <v>0</v>
      </c>
      <c r="I17" s="117">
        <v>0</v>
      </c>
      <c r="J17" s="117">
        <v>0</v>
      </c>
      <c r="K17" s="116">
        <v>0</v>
      </c>
      <c r="L17" s="116">
        <v>0</v>
      </c>
      <c r="M17" s="116">
        <f t="shared" si="2"/>
        <v>5</v>
      </c>
      <c r="N17" s="105">
        <v>0</v>
      </c>
      <c r="O17" s="105">
        <v>0</v>
      </c>
      <c r="P17" s="105">
        <v>5</v>
      </c>
      <c r="Q17" s="105">
        <v>0</v>
      </c>
      <c r="R17" s="105">
        <v>0</v>
      </c>
      <c r="S17" s="105">
        <v>0</v>
      </c>
      <c r="T17" s="105">
        <v>0</v>
      </c>
      <c r="U17" s="105">
        <v>0</v>
      </c>
      <c r="V17" s="105">
        <v>0</v>
      </c>
      <c r="W17" s="105">
        <v>0</v>
      </c>
      <c r="X17" s="105">
        <v>0</v>
      </c>
      <c r="Y17" s="105">
        <v>0</v>
      </c>
      <c r="Z17" s="105">
        <v>0</v>
      </c>
      <c r="AA17" s="105">
        <v>0</v>
      </c>
      <c r="AB17" s="105">
        <v>0</v>
      </c>
      <c r="AC17" s="105">
        <v>0</v>
      </c>
      <c r="AD17" s="116">
        <f t="shared" si="3"/>
        <v>0</v>
      </c>
      <c r="AE17" s="105"/>
    </row>
    <row r="18" spans="1:31" s="83" customFormat="1" ht="36">
      <c r="A18" s="103" t="s">
        <v>166</v>
      </c>
      <c r="B18" s="101">
        <f t="shared" si="0"/>
        <v>8.61</v>
      </c>
      <c r="C18" s="104">
        <v>0</v>
      </c>
      <c r="D18" s="106">
        <v>8.61</v>
      </c>
      <c r="E18" s="105">
        <f t="shared" si="6"/>
        <v>0</v>
      </c>
      <c r="F18" s="104">
        <v>0</v>
      </c>
      <c r="G18" s="105">
        <v>8.61</v>
      </c>
      <c r="H18" s="117">
        <v>0</v>
      </c>
      <c r="I18" s="117">
        <v>0</v>
      </c>
      <c r="J18" s="117">
        <v>0</v>
      </c>
      <c r="K18" s="116">
        <v>0</v>
      </c>
      <c r="L18" s="116">
        <v>0</v>
      </c>
      <c r="M18" s="116">
        <f t="shared" si="2"/>
        <v>8.61</v>
      </c>
      <c r="N18" s="105">
        <v>0</v>
      </c>
      <c r="O18" s="105">
        <v>0</v>
      </c>
      <c r="P18" s="105">
        <v>8.61</v>
      </c>
      <c r="Q18" s="105">
        <v>0</v>
      </c>
      <c r="R18" s="105">
        <v>0</v>
      </c>
      <c r="S18" s="105">
        <v>0</v>
      </c>
      <c r="T18" s="105">
        <v>0</v>
      </c>
      <c r="U18" s="105">
        <v>0</v>
      </c>
      <c r="V18" s="105">
        <v>0</v>
      </c>
      <c r="W18" s="105">
        <v>0</v>
      </c>
      <c r="X18" s="105">
        <v>0</v>
      </c>
      <c r="Y18" s="105">
        <v>0</v>
      </c>
      <c r="Z18" s="105">
        <v>0</v>
      </c>
      <c r="AA18" s="105">
        <v>0</v>
      </c>
      <c r="AB18" s="105">
        <v>0</v>
      </c>
      <c r="AC18" s="105">
        <v>0</v>
      </c>
      <c r="AD18" s="116">
        <f t="shared" si="3"/>
        <v>0</v>
      </c>
      <c r="AE18" s="105"/>
    </row>
    <row r="19" spans="1:31" s="83" customFormat="1" ht="36">
      <c r="A19" s="103" t="s">
        <v>167</v>
      </c>
      <c r="B19" s="101">
        <f t="shared" si="0"/>
        <v>13.9974</v>
      </c>
      <c r="C19" s="104">
        <v>0</v>
      </c>
      <c r="D19" s="105">
        <v>28</v>
      </c>
      <c r="E19" s="106">
        <f t="shared" si="6"/>
        <v>-14.0026</v>
      </c>
      <c r="F19" s="104">
        <v>0</v>
      </c>
      <c r="G19" s="106">
        <v>13.9974</v>
      </c>
      <c r="H19" s="117">
        <v>0</v>
      </c>
      <c r="I19" s="117">
        <v>0</v>
      </c>
      <c r="J19" s="117">
        <v>0</v>
      </c>
      <c r="K19" s="116">
        <v>0</v>
      </c>
      <c r="L19" s="116">
        <v>0</v>
      </c>
      <c r="M19" s="101">
        <f t="shared" si="2"/>
        <v>13.9974</v>
      </c>
      <c r="N19" s="105">
        <v>0</v>
      </c>
      <c r="O19" s="105">
        <v>0</v>
      </c>
      <c r="P19" s="106">
        <v>13.9974</v>
      </c>
      <c r="Q19" s="105">
        <v>0</v>
      </c>
      <c r="R19" s="105">
        <v>0</v>
      </c>
      <c r="S19" s="105">
        <v>0</v>
      </c>
      <c r="T19" s="105">
        <v>0</v>
      </c>
      <c r="U19" s="105">
        <v>0</v>
      </c>
      <c r="V19" s="105">
        <v>0</v>
      </c>
      <c r="W19" s="105">
        <v>0</v>
      </c>
      <c r="X19" s="105">
        <v>0</v>
      </c>
      <c r="Y19" s="105">
        <v>0</v>
      </c>
      <c r="Z19" s="105">
        <v>0</v>
      </c>
      <c r="AA19" s="105">
        <v>0</v>
      </c>
      <c r="AB19" s="105">
        <v>0</v>
      </c>
      <c r="AC19" s="105">
        <v>0</v>
      </c>
      <c r="AD19" s="116">
        <f t="shared" si="3"/>
        <v>0</v>
      </c>
      <c r="AE19" s="105"/>
    </row>
    <row r="20" spans="1:31" s="83" customFormat="1" ht="36">
      <c r="A20" s="103" t="s">
        <v>168</v>
      </c>
      <c r="B20" s="101">
        <f t="shared" si="0"/>
        <v>30</v>
      </c>
      <c r="C20" s="104">
        <v>0</v>
      </c>
      <c r="D20" s="105">
        <v>30</v>
      </c>
      <c r="E20" s="105">
        <f t="shared" si="6"/>
        <v>0</v>
      </c>
      <c r="F20" s="104">
        <v>0</v>
      </c>
      <c r="G20" s="105">
        <v>30</v>
      </c>
      <c r="H20" s="117">
        <v>0</v>
      </c>
      <c r="I20" s="117">
        <v>0</v>
      </c>
      <c r="J20" s="117">
        <v>0</v>
      </c>
      <c r="K20" s="116">
        <v>0</v>
      </c>
      <c r="L20" s="116">
        <v>0</v>
      </c>
      <c r="M20" s="116">
        <f t="shared" si="2"/>
        <v>30</v>
      </c>
      <c r="N20" s="105">
        <v>0</v>
      </c>
      <c r="O20" s="105">
        <v>0</v>
      </c>
      <c r="P20" s="105">
        <v>30</v>
      </c>
      <c r="Q20" s="105">
        <v>0</v>
      </c>
      <c r="R20" s="105">
        <v>0</v>
      </c>
      <c r="S20" s="105">
        <v>0</v>
      </c>
      <c r="T20" s="105">
        <v>0</v>
      </c>
      <c r="U20" s="105">
        <v>0</v>
      </c>
      <c r="V20" s="105">
        <v>0</v>
      </c>
      <c r="W20" s="105">
        <v>0</v>
      </c>
      <c r="X20" s="105">
        <v>0</v>
      </c>
      <c r="Y20" s="105">
        <v>0</v>
      </c>
      <c r="Z20" s="105">
        <v>0</v>
      </c>
      <c r="AA20" s="105">
        <v>0</v>
      </c>
      <c r="AB20" s="105">
        <v>0</v>
      </c>
      <c r="AC20" s="105">
        <v>0</v>
      </c>
      <c r="AD20" s="116">
        <f t="shared" si="3"/>
        <v>0</v>
      </c>
      <c r="AE20" s="105"/>
    </row>
    <row r="21" spans="1:31" s="83" customFormat="1" ht="36">
      <c r="A21" s="103" t="s">
        <v>169</v>
      </c>
      <c r="B21" s="101">
        <f t="shared" si="0"/>
        <v>42.8</v>
      </c>
      <c r="C21" s="104">
        <v>0</v>
      </c>
      <c r="D21" s="106">
        <v>42.8</v>
      </c>
      <c r="E21" s="105">
        <f t="shared" si="6"/>
        <v>0</v>
      </c>
      <c r="F21" s="104">
        <v>0</v>
      </c>
      <c r="G21" s="106">
        <v>42.8</v>
      </c>
      <c r="H21" s="117">
        <v>0</v>
      </c>
      <c r="I21" s="117">
        <v>0</v>
      </c>
      <c r="J21" s="117">
        <v>0</v>
      </c>
      <c r="K21" s="116">
        <v>0</v>
      </c>
      <c r="L21" s="116">
        <v>0</v>
      </c>
      <c r="M21" s="101">
        <f t="shared" si="2"/>
        <v>40.316619</v>
      </c>
      <c r="N21" s="105">
        <v>0</v>
      </c>
      <c r="O21" s="105">
        <v>0</v>
      </c>
      <c r="P21" s="106">
        <v>40.316619</v>
      </c>
      <c r="Q21" s="105">
        <v>0</v>
      </c>
      <c r="R21" s="105">
        <v>0</v>
      </c>
      <c r="S21" s="105">
        <v>0</v>
      </c>
      <c r="T21" s="105">
        <v>0</v>
      </c>
      <c r="U21" s="105">
        <v>0</v>
      </c>
      <c r="V21" s="105">
        <v>0</v>
      </c>
      <c r="W21" s="105">
        <v>0</v>
      </c>
      <c r="X21" s="105">
        <v>0</v>
      </c>
      <c r="Y21" s="105">
        <v>0</v>
      </c>
      <c r="Z21" s="105">
        <v>0</v>
      </c>
      <c r="AA21" s="105">
        <v>0</v>
      </c>
      <c r="AB21" s="105">
        <v>0</v>
      </c>
      <c r="AC21" s="105">
        <v>0</v>
      </c>
      <c r="AD21" s="101">
        <f t="shared" si="3"/>
        <v>2.4833809999999943</v>
      </c>
      <c r="AE21" s="105"/>
    </row>
    <row r="22" spans="1:32" s="87" customFormat="1" ht="18">
      <c r="A22" s="103" t="s">
        <v>170</v>
      </c>
      <c r="B22" s="101">
        <f t="shared" si="0"/>
        <v>0</v>
      </c>
      <c r="C22" s="104">
        <v>0</v>
      </c>
      <c r="D22" s="105">
        <v>416</v>
      </c>
      <c r="E22" s="105">
        <f t="shared" si="6"/>
        <v>-416</v>
      </c>
      <c r="F22" s="105"/>
      <c r="G22" s="106">
        <v>0</v>
      </c>
      <c r="H22" s="117">
        <v>0</v>
      </c>
      <c r="I22" s="117">
        <v>0</v>
      </c>
      <c r="J22" s="117">
        <v>0</v>
      </c>
      <c r="K22" s="116">
        <v>0</v>
      </c>
      <c r="L22" s="116">
        <v>0</v>
      </c>
      <c r="M22" s="116">
        <f t="shared" si="2"/>
        <v>0</v>
      </c>
      <c r="N22" s="105">
        <v>0</v>
      </c>
      <c r="O22" s="105">
        <v>0</v>
      </c>
      <c r="P22" s="105">
        <v>0</v>
      </c>
      <c r="Q22" s="105">
        <v>0</v>
      </c>
      <c r="R22" s="105">
        <v>0</v>
      </c>
      <c r="S22" s="105">
        <v>0</v>
      </c>
      <c r="T22" s="105">
        <v>0</v>
      </c>
      <c r="U22" s="105">
        <v>0</v>
      </c>
      <c r="V22" s="105">
        <v>0</v>
      </c>
      <c r="W22" s="105">
        <v>0</v>
      </c>
      <c r="X22" s="105">
        <v>0</v>
      </c>
      <c r="Y22" s="105">
        <v>0</v>
      </c>
      <c r="Z22" s="105">
        <v>0</v>
      </c>
      <c r="AA22" s="105">
        <v>0</v>
      </c>
      <c r="AB22" s="105">
        <v>0</v>
      </c>
      <c r="AC22" s="105">
        <v>0</v>
      </c>
      <c r="AD22" s="116">
        <f t="shared" si="3"/>
        <v>0</v>
      </c>
      <c r="AE22" s="105"/>
      <c r="AF22" s="83"/>
    </row>
    <row r="23" spans="1:32" s="87" customFormat="1" ht="19.5" customHeight="1">
      <c r="A23" s="107" t="s">
        <v>171</v>
      </c>
      <c r="B23" s="101">
        <f t="shared" si="0"/>
        <v>260.847709</v>
      </c>
      <c r="C23" s="108">
        <v>0</v>
      </c>
      <c r="D23" s="105">
        <v>1031</v>
      </c>
      <c r="E23" s="106">
        <f t="shared" si="6"/>
        <v>-770.152291</v>
      </c>
      <c r="F23" s="119">
        <v>0</v>
      </c>
      <c r="G23" s="102">
        <f>(2689477.09-81000)/10000</f>
        <v>260.847709</v>
      </c>
      <c r="H23" s="117">
        <v>0</v>
      </c>
      <c r="I23" s="117">
        <v>0</v>
      </c>
      <c r="J23" s="117">
        <v>0</v>
      </c>
      <c r="K23" s="116">
        <v>0</v>
      </c>
      <c r="L23" s="116">
        <v>0</v>
      </c>
      <c r="M23" s="101">
        <f t="shared" si="2"/>
        <v>216.036509</v>
      </c>
      <c r="N23" s="105">
        <v>0</v>
      </c>
      <c r="O23" s="105">
        <v>0</v>
      </c>
      <c r="P23" s="102">
        <f>(2241365.09-81000)/10000</f>
        <v>216.036509</v>
      </c>
      <c r="Q23" s="105">
        <v>0</v>
      </c>
      <c r="R23" s="105">
        <v>0</v>
      </c>
      <c r="S23" s="105">
        <v>0</v>
      </c>
      <c r="T23" s="105">
        <v>0</v>
      </c>
      <c r="U23" s="105">
        <v>0</v>
      </c>
      <c r="V23" s="105">
        <v>0</v>
      </c>
      <c r="W23" s="105">
        <v>0</v>
      </c>
      <c r="X23" s="105">
        <v>0</v>
      </c>
      <c r="Y23" s="105">
        <v>0</v>
      </c>
      <c r="Z23" s="105">
        <v>0</v>
      </c>
      <c r="AA23" s="105">
        <v>0</v>
      </c>
      <c r="AB23" s="105">
        <v>0</v>
      </c>
      <c r="AC23" s="105">
        <v>0</v>
      </c>
      <c r="AD23" s="101">
        <f t="shared" si="3"/>
        <v>44.811200000000014</v>
      </c>
      <c r="AE23" s="119"/>
      <c r="AF23" s="83"/>
    </row>
    <row r="24" spans="1:32" s="87" customFormat="1" ht="19.5" customHeight="1">
      <c r="A24" s="107" t="s">
        <v>172</v>
      </c>
      <c r="B24" s="101">
        <f t="shared" si="0"/>
        <v>0</v>
      </c>
      <c r="C24" s="108">
        <v>0</v>
      </c>
      <c r="D24" s="106">
        <v>63.6</v>
      </c>
      <c r="E24" s="106">
        <f t="shared" si="6"/>
        <v>-63.6</v>
      </c>
      <c r="F24" s="119"/>
      <c r="G24" s="120">
        <v>0</v>
      </c>
      <c r="H24" s="117">
        <v>0</v>
      </c>
      <c r="I24" s="117">
        <v>0</v>
      </c>
      <c r="J24" s="117">
        <v>0</v>
      </c>
      <c r="K24" s="116">
        <v>0</v>
      </c>
      <c r="L24" s="116">
        <v>0</v>
      </c>
      <c r="M24" s="116">
        <f t="shared" si="2"/>
        <v>0</v>
      </c>
      <c r="N24" s="105">
        <v>0</v>
      </c>
      <c r="O24" s="105">
        <v>0</v>
      </c>
      <c r="P24" s="119">
        <v>0</v>
      </c>
      <c r="Q24" s="105">
        <v>0</v>
      </c>
      <c r="R24" s="105">
        <v>0</v>
      </c>
      <c r="S24" s="105">
        <v>0</v>
      </c>
      <c r="T24" s="105">
        <v>0</v>
      </c>
      <c r="U24" s="105">
        <v>0</v>
      </c>
      <c r="V24" s="105">
        <v>0</v>
      </c>
      <c r="W24" s="105">
        <v>0</v>
      </c>
      <c r="X24" s="105">
        <v>0</v>
      </c>
      <c r="Y24" s="105">
        <v>0</v>
      </c>
      <c r="Z24" s="105">
        <v>0</v>
      </c>
      <c r="AA24" s="105">
        <v>0</v>
      </c>
      <c r="AB24" s="105">
        <v>0</v>
      </c>
      <c r="AC24" s="105">
        <v>0</v>
      </c>
      <c r="AD24" s="116">
        <f t="shared" si="3"/>
        <v>0</v>
      </c>
      <c r="AE24" s="119"/>
      <c r="AF24" s="83"/>
    </row>
    <row r="25" spans="1:31" s="83" customFormat="1" ht="18">
      <c r="A25" s="103" t="s">
        <v>173</v>
      </c>
      <c r="B25" s="101">
        <f t="shared" si="0"/>
        <v>19</v>
      </c>
      <c r="C25" s="104">
        <v>0</v>
      </c>
      <c r="D25" s="105">
        <v>19</v>
      </c>
      <c r="E25" s="105">
        <f t="shared" si="6"/>
        <v>0</v>
      </c>
      <c r="F25" s="105">
        <v>0</v>
      </c>
      <c r="G25" s="105">
        <v>19</v>
      </c>
      <c r="H25" s="117">
        <v>0</v>
      </c>
      <c r="I25" s="117">
        <v>0</v>
      </c>
      <c r="J25" s="117">
        <v>0</v>
      </c>
      <c r="K25" s="116">
        <v>0</v>
      </c>
      <c r="L25" s="116">
        <v>0</v>
      </c>
      <c r="M25" s="116">
        <f t="shared" si="2"/>
        <v>19</v>
      </c>
      <c r="N25" s="105">
        <v>0</v>
      </c>
      <c r="O25" s="105">
        <v>0</v>
      </c>
      <c r="P25" s="105">
        <v>19</v>
      </c>
      <c r="Q25" s="105">
        <v>0</v>
      </c>
      <c r="R25" s="105">
        <v>0</v>
      </c>
      <c r="S25" s="105">
        <v>0</v>
      </c>
      <c r="T25" s="105">
        <v>0</v>
      </c>
      <c r="U25" s="105">
        <v>0</v>
      </c>
      <c r="V25" s="105">
        <v>0</v>
      </c>
      <c r="W25" s="105">
        <v>0</v>
      </c>
      <c r="X25" s="105">
        <v>0</v>
      </c>
      <c r="Y25" s="105">
        <v>0</v>
      </c>
      <c r="Z25" s="105">
        <v>0</v>
      </c>
      <c r="AA25" s="105">
        <v>0</v>
      </c>
      <c r="AB25" s="105">
        <v>0</v>
      </c>
      <c r="AC25" s="105">
        <v>0</v>
      </c>
      <c r="AD25" s="116">
        <f t="shared" si="3"/>
        <v>0</v>
      </c>
      <c r="AE25" s="105"/>
    </row>
    <row r="26" spans="1:31" s="83" customFormat="1" ht="36">
      <c r="A26" s="103" t="s">
        <v>174</v>
      </c>
      <c r="B26" s="101">
        <f t="shared" si="0"/>
        <v>8.1</v>
      </c>
      <c r="C26" s="104">
        <v>0</v>
      </c>
      <c r="D26" s="106">
        <v>8.1</v>
      </c>
      <c r="E26" s="105">
        <f t="shared" si="6"/>
        <v>0</v>
      </c>
      <c r="F26" s="105">
        <v>0</v>
      </c>
      <c r="G26" s="106">
        <v>8.1</v>
      </c>
      <c r="H26" s="117">
        <v>0</v>
      </c>
      <c r="I26" s="117">
        <v>0</v>
      </c>
      <c r="J26" s="117">
        <v>0</v>
      </c>
      <c r="K26" s="116">
        <v>0</v>
      </c>
      <c r="L26" s="116">
        <v>0</v>
      </c>
      <c r="M26" s="116">
        <f t="shared" si="2"/>
        <v>8.1</v>
      </c>
      <c r="N26" s="105">
        <v>0</v>
      </c>
      <c r="O26" s="105">
        <v>0</v>
      </c>
      <c r="P26" s="105">
        <v>8.1</v>
      </c>
      <c r="Q26" s="105">
        <v>0</v>
      </c>
      <c r="R26" s="105">
        <v>0</v>
      </c>
      <c r="S26" s="105">
        <v>0</v>
      </c>
      <c r="T26" s="105">
        <v>0</v>
      </c>
      <c r="U26" s="105">
        <v>0</v>
      </c>
      <c r="V26" s="105">
        <v>0</v>
      </c>
      <c r="W26" s="105">
        <v>0</v>
      </c>
      <c r="X26" s="105">
        <v>0</v>
      </c>
      <c r="Y26" s="105">
        <v>0</v>
      </c>
      <c r="Z26" s="105">
        <v>0</v>
      </c>
      <c r="AA26" s="105">
        <v>0</v>
      </c>
      <c r="AB26" s="105">
        <v>0</v>
      </c>
      <c r="AC26" s="105">
        <v>0</v>
      </c>
      <c r="AD26" s="116">
        <f t="shared" si="3"/>
        <v>0</v>
      </c>
      <c r="AE26" s="105"/>
    </row>
    <row r="27" spans="1:31" s="83" customFormat="1" ht="36">
      <c r="A27" s="103" t="s">
        <v>175</v>
      </c>
      <c r="B27" s="101">
        <f t="shared" si="0"/>
        <v>78</v>
      </c>
      <c r="C27" s="105">
        <v>0</v>
      </c>
      <c r="D27" s="105">
        <v>0</v>
      </c>
      <c r="E27" s="105">
        <v>0</v>
      </c>
      <c r="F27" s="105">
        <v>78</v>
      </c>
      <c r="G27" s="105">
        <v>78</v>
      </c>
      <c r="H27" s="117">
        <v>0</v>
      </c>
      <c r="I27" s="117">
        <v>0</v>
      </c>
      <c r="J27" s="117">
        <v>0</v>
      </c>
      <c r="K27" s="116">
        <v>0</v>
      </c>
      <c r="L27" s="116">
        <v>0</v>
      </c>
      <c r="M27" s="116">
        <f t="shared" si="2"/>
        <v>78</v>
      </c>
      <c r="N27" s="105">
        <v>0</v>
      </c>
      <c r="O27" s="105">
        <v>0</v>
      </c>
      <c r="P27" s="105">
        <v>78</v>
      </c>
      <c r="Q27" s="105">
        <v>0</v>
      </c>
      <c r="R27" s="105">
        <v>0</v>
      </c>
      <c r="S27" s="105">
        <v>0</v>
      </c>
      <c r="T27" s="105">
        <v>0</v>
      </c>
      <c r="U27" s="105">
        <v>0</v>
      </c>
      <c r="V27" s="105">
        <v>0</v>
      </c>
      <c r="W27" s="105">
        <v>0</v>
      </c>
      <c r="X27" s="105">
        <v>0</v>
      </c>
      <c r="Y27" s="105">
        <v>0</v>
      </c>
      <c r="Z27" s="105">
        <v>0</v>
      </c>
      <c r="AA27" s="105">
        <v>0</v>
      </c>
      <c r="AB27" s="105">
        <v>0</v>
      </c>
      <c r="AC27" s="105">
        <v>0</v>
      </c>
      <c r="AD27" s="116">
        <f t="shared" si="3"/>
        <v>0</v>
      </c>
      <c r="AE27" s="105"/>
    </row>
    <row r="28" spans="1:31" s="83" customFormat="1" ht="36">
      <c r="A28" s="103" t="s">
        <v>176</v>
      </c>
      <c r="B28" s="101">
        <f t="shared" si="0"/>
        <v>27.12</v>
      </c>
      <c r="C28" s="105">
        <v>0</v>
      </c>
      <c r="D28" s="105">
        <v>0</v>
      </c>
      <c r="E28" s="105">
        <v>0</v>
      </c>
      <c r="F28" s="105">
        <v>27.12</v>
      </c>
      <c r="G28" s="105">
        <v>27.12</v>
      </c>
      <c r="H28" s="117">
        <v>0</v>
      </c>
      <c r="I28" s="117">
        <v>0</v>
      </c>
      <c r="J28" s="117">
        <v>0</v>
      </c>
      <c r="K28" s="116">
        <v>0</v>
      </c>
      <c r="L28" s="116">
        <v>0</v>
      </c>
      <c r="M28" s="116">
        <f t="shared" si="2"/>
        <v>27.12</v>
      </c>
      <c r="N28" s="105">
        <v>0</v>
      </c>
      <c r="O28" s="105">
        <v>0</v>
      </c>
      <c r="P28" s="105">
        <v>27.12</v>
      </c>
      <c r="Q28" s="105">
        <v>0</v>
      </c>
      <c r="R28" s="105">
        <v>0</v>
      </c>
      <c r="S28" s="105">
        <v>0</v>
      </c>
      <c r="T28" s="105">
        <v>0</v>
      </c>
      <c r="U28" s="105">
        <v>0</v>
      </c>
      <c r="V28" s="105">
        <v>0</v>
      </c>
      <c r="W28" s="105">
        <v>0</v>
      </c>
      <c r="X28" s="105">
        <v>0</v>
      </c>
      <c r="Y28" s="105">
        <v>0</v>
      </c>
      <c r="Z28" s="105">
        <v>0</v>
      </c>
      <c r="AA28" s="105">
        <v>0</v>
      </c>
      <c r="AB28" s="105">
        <v>0</v>
      </c>
      <c r="AC28" s="105">
        <v>0</v>
      </c>
      <c r="AD28" s="116">
        <f t="shared" si="3"/>
        <v>0</v>
      </c>
      <c r="AE28" s="105"/>
    </row>
    <row r="29" spans="1:31" s="83" customFormat="1" ht="18">
      <c r="A29" s="103" t="s">
        <v>177</v>
      </c>
      <c r="B29" s="101">
        <f t="shared" si="0"/>
        <v>148.769508</v>
      </c>
      <c r="C29" s="105">
        <v>0</v>
      </c>
      <c r="D29" s="105">
        <v>150</v>
      </c>
      <c r="E29" s="106">
        <f aca="true" t="shared" si="8" ref="E29:E49">G29-D29</f>
        <v>-1.2304919999999981</v>
      </c>
      <c r="F29" s="105">
        <v>0</v>
      </c>
      <c r="G29" s="106">
        <v>148.769508</v>
      </c>
      <c r="H29" s="117">
        <v>0</v>
      </c>
      <c r="I29" s="117">
        <v>0</v>
      </c>
      <c r="J29" s="117">
        <v>0</v>
      </c>
      <c r="K29" s="116">
        <v>0</v>
      </c>
      <c r="L29" s="116">
        <v>0</v>
      </c>
      <c r="M29" s="101">
        <f t="shared" si="2"/>
        <v>148.769508</v>
      </c>
      <c r="N29" s="105">
        <v>0</v>
      </c>
      <c r="O29" s="105">
        <v>0</v>
      </c>
      <c r="P29" s="106">
        <v>148.769508</v>
      </c>
      <c r="Q29" s="105">
        <v>0</v>
      </c>
      <c r="R29" s="105">
        <v>0</v>
      </c>
      <c r="S29" s="105">
        <v>0</v>
      </c>
      <c r="T29" s="105">
        <v>0</v>
      </c>
      <c r="U29" s="105">
        <v>0</v>
      </c>
      <c r="V29" s="105">
        <v>0</v>
      </c>
      <c r="W29" s="105">
        <v>0</v>
      </c>
      <c r="X29" s="105">
        <v>0</v>
      </c>
      <c r="Y29" s="105">
        <v>0</v>
      </c>
      <c r="Z29" s="105">
        <v>0</v>
      </c>
      <c r="AA29" s="105">
        <v>0</v>
      </c>
      <c r="AB29" s="105">
        <v>0</v>
      </c>
      <c r="AC29" s="105">
        <v>0</v>
      </c>
      <c r="AD29" s="116">
        <f t="shared" si="3"/>
        <v>0</v>
      </c>
      <c r="AE29" s="105"/>
    </row>
    <row r="30" spans="1:31" s="83" customFormat="1" ht="36">
      <c r="A30" s="103" t="s">
        <v>178</v>
      </c>
      <c r="B30" s="101">
        <f t="shared" si="0"/>
        <v>50</v>
      </c>
      <c r="C30" s="105">
        <v>0</v>
      </c>
      <c r="D30" s="105">
        <v>50</v>
      </c>
      <c r="E30" s="105">
        <f t="shared" si="8"/>
        <v>0</v>
      </c>
      <c r="F30" s="105">
        <v>0</v>
      </c>
      <c r="G30" s="105">
        <v>50</v>
      </c>
      <c r="H30" s="117">
        <v>0</v>
      </c>
      <c r="I30" s="117">
        <v>0</v>
      </c>
      <c r="J30" s="117">
        <v>0</v>
      </c>
      <c r="K30" s="116">
        <v>0</v>
      </c>
      <c r="L30" s="116">
        <v>0</v>
      </c>
      <c r="M30" s="116">
        <f t="shared" si="2"/>
        <v>50</v>
      </c>
      <c r="N30" s="105">
        <v>0</v>
      </c>
      <c r="O30" s="105">
        <v>0</v>
      </c>
      <c r="P30" s="105">
        <v>50</v>
      </c>
      <c r="Q30" s="105">
        <v>0</v>
      </c>
      <c r="R30" s="105">
        <v>0</v>
      </c>
      <c r="S30" s="105">
        <v>0</v>
      </c>
      <c r="T30" s="105">
        <v>0</v>
      </c>
      <c r="U30" s="105">
        <v>0</v>
      </c>
      <c r="V30" s="105">
        <v>0</v>
      </c>
      <c r="W30" s="105">
        <v>0</v>
      </c>
      <c r="X30" s="105">
        <v>0</v>
      </c>
      <c r="Y30" s="105">
        <v>0</v>
      </c>
      <c r="Z30" s="105">
        <v>0</v>
      </c>
      <c r="AA30" s="105">
        <v>0</v>
      </c>
      <c r="AB30" s="105">
        <v>0</v>
      </c>
      <c r="AC30" s="105">
        <v>0</v>
      </c>
      <c r="AD30" s="116">
        <f t="shared" si="3"/>
        <v>0</v>
      </c>
      <c r="AE30" s="105"/>
    </row>
    <row r="31" spans="1:31" s="83" customFormat="1" ht="36">
      <c r="A31" s="103" t="s">
        <v>179</v>
      </c>
      <c r="B31" s="101">
        <f t="shared" si="0"/>
        <v>5</v>
      </c>
      <c r="C31" s="105">
        <v>0</v>
      </c>
      <c r="D31" s="105">
        <v>5</v>
      </c>
      <c r="E31" s="105">
        <f t="shared" si="8"/>
        <v>0</v>
      </c>
      <c r="F31" s="105">
        <v>0</v>
      </c>
      <c r="G31" s="105">
        <v>5</v>
      </c>
      <c r="H31" s="117">
        <v>0</v>
      </c>
      <c r="I31" s="117">
        <v>0</v>
      </c>
      <c r="J31" s="117">
        <v>0</v>
      </c>
      <c r="K31" s="116">
        <v>0</v>
      </c>
      <c r="L31" s="116">
        <v>0</v>
      </c>
      <c r="M31" s="116">
        <f t="shared" si="2"/>
        <v>5</v>
      </c>
      <c r="N31" s="105">
        <v>0</v>
      </c>
      <c r="O31" s="105">
        <v>0</v>
      </c>
      <c r="P31" s="105">
        <v>5</v>
      </c>
      <c r="Q31" s="105">
        <v>0</v>
      </c>
      <c r="R31" s="105">
        <v>0</v>
      </c>
      <c r="S31" s="105">
        <v>0</v>
      </c>
      <c r="T31" s="105">
        <v>0</v>
      </c>
      <c r="U31" s="105">
        <v>0</v>
      </c>
      <c r="V31" s="105">
        <v>0</v>
      </c>
      <c r="W31" s="105">
        <v>0</v>
      </c>
      <c r="X31" s="105">
        <v>0</v>
      </c>
      <c r="Y31" s="105">
        <v>0</v>
      </c>
      <c r="Z31" s="105">
        <v>0</v>
      </c>
      <c r="AA31" s="105">
        <v>0</v>
      </c>
      <c r="AB31" s="105">
        <v>0</v>
      </c>
      <c r="AC31" s="105">
        <v>0</v>
      </c>
      <c r="AD31" s="116">
        <f t="shared" si="3"/>
        <v>0</v>
      </c>
      <c r="AE31" s="105"/>
    </row>
    <row r="32" spans="1:31" s="83" customFormat="1" ht="36">
      <c r="A32" s="103" t="s">
        <v>180</v>
      </c>
      <c r="B32" s="101">
        <f t="shared" si="0"/>
        <v>28.5</v>
      </c>
      <c r="C32" s="105">
        <v>0</v>
      </c>
      <c r="D32" s="106">
        <v>28.5</v>
      </c>
      <c r="E32" s="105">
        <f t="shared" si="8"/>
        <v>0</v>
      </c>
      <c r="F32" s="105">
        <v>0</v>
      </c>
      <c r="G32" s="106">
        <v>28.5</v>
      </c>
      <c r="H32" s="117">
        <v>0</v>
      </c>
      <c r="I32" s="117">
        <v>0</v>
      </c>
      <c r="J32" s="117">
        <v>0</v>
      </c>
      <c r="K32" s="116">
        <v>0</v>
      </c>
      <c r="L32" s="116">
        <v>0</v>
      </c>
      <c r="M32" s="101">
        <f t="shared" si="2"/>
        <v>28.5</v>
      </c>
      <c r="N32" s="105">
        <v>0</v>
      </c>
      <c r="O32" s="105">
        <v>0</v>
      </c>
      <c r="P32" s="106">
        <v>28.5</v>
      </c>
      <c r="Q32" s="105">
        <v>0</v>
      </c>
      <c r="R32" s="105">
        <v>0</v>
      </c>
      <c r="S32" s="105">
        <v>0</v>
      </c>
      <c r="T32" s="105">
        <v>0</v>
      </c>
      <c r="U32" s="105">
        <v>0</v>
      </c>
      <c r="V32" s="105">
        <v>0</v>
      </c>
      <c r="W32" s="105">
        <v>0</v>
      </c>
      <c r="X32" s="105">
        <v>0</v>
      </c>
      <c r="Y32" s="105">
        <v>0</v>
      </c>
      <c r="Z32" s="105">
        <v>0</v>
      </c>
      <c r="AA32" s="105">
        <v>0</v>
      </c>
      <c r="AB32" s="105">
        <v>0</v>
      </c>
      <c r="AC32" s="105">
        <v>0</v>
      </c>
      <c r="AD32" s="116">
        <f t="shared" si="3"/>
        <v>0</v>
      </c>
      <c r="AE32" s="105"/>
    </row>
    <row r="33" spans="1:31" s="83" customFormat="1" ht="36">
      <c r="A33" s="103" t="s">
        <v>181</v>
      </c>
      <c r="B33" s="101">
        <f t="shared" si="0"/>
        <v>25</v>
      </c>
      <c r="C33" s="105">
        <v>0</v>
      </c>
      <c r="D33" s="105">
        <v>25</v>
      </c>
      <c r="E33" s="105">
        <f t="shared" si="8"/>
        <v>0</v>
      </c>
      <c r="F33" s="105">
        <v>0</v>
      </c>
      <c r="G33" s="105">
        <v>25</v>
      </c>
      <c r="H33" s="117">
        <v>0</v>
      </c>
      <c r="I33" s="117">
        <v>0</v>
      </c>
      <c r="J33" s="117">
        <v>0</v>
      </c>
      <c r="K33" s="116">
        <v>0</v>
      </c>
      <c r="L33" s="116">
        <v>0</v>
      </c>
      <c r="M33" s="116">
        <f t="shared" si="2"/>
        <v>25</v>
      </c>
      <c r="N33" s="105">
        <v>0</v>
      </c>
      <c r="O33" s="105">
        <v>0</v>
      </c>
      <c r="P33" s="105">
        <v>25</v>
      </c>
      <c r="Q33" s="105">
        <v>0</v>
      </c>
      <c r="R33" s="105">
        <v>0</v>
      </c>
      <c r="S33" s="105">
        <v>0</v>
      </c>
      <c r="T33" s="105">
        <v>0</v>
      </c>
      <c r="U33" s="105">
        <v>0</v>
      </c>
      <c r="V33" s="105">
        <v>0</v>
      </c>
      <c r="W33" s="105">
        <v>0</v>
      </c>
      <c r="X33" s="105">
        <v>0</v>
      </c>
      <c r="Y33" s="105">
        <v>0</v>
      </c>
      <c r="Z33" s="105">
        <v>0</v>
      </c>
      <c r="AA33" s="105">
        <v>0</v>
      </c>
      <c r="AB33" s="105">
        <v>0</v>
      </c>
      <c r="AC33" s="105">
        <v>0</v>
      </c>
      <c r="AD33" s="116">
        <f t="shared" si="3"/>
        <v>0</v>
      </c>
      <c r="AE33" s="105"/>
    </row>
    <row r="34" spans="1:31" s="83" customFormat="1" ht="18">
      <c r="A34" s="103" t="s">
        <v>182</v>
      </c>
      <c r="B34" s="101">
        <f t="shared" si="0"/>
        <v>71.3</v>
      </c>
      <c r="C34" s="105">
        <v>0</v>
      </c>
      <c r="D34" s="106">
        <v>71.3</v>
      </c>
      <c r="E34" s="105">
        <f t="shared" si="8"/>
        <v>0</v>
      </c>
      <c r="F34" s="105">
        <v>0</v>
      </c>
      <c r="G34" s="106">
        <v>71.3</v>
      </c>
      <c r="H34" s="117">
        <v>0</v>
      </c>
      <c r="I34" s="117">
        <v>0</v>
      </c>
      <c r="J34" s="117">
        <v>0</v>
      </c>
      <c r="K34" s="116">
        <v>0</v>
      </c>
      <c r="L34" s="116">
        <v>0</v>
      </c>
      <c r="M34" s="101">
        <f t="shared" si="2"/>
        <v>71.3</v>
      </c>
      <c r="N34" s="105">
        <v>0</v>
      </c>
      <c r="O34" s="105">
        <v>0</v>
      </c>
      <c r="P34" s="106">
        <v>71.3</v>
      </c>
      <c r="Q34" s="105">
        <v>0</v>
      </c>
      <c r="R34" s="105">
        <v>0</v>
      </c>
      <c r="S34" s="105">
        <v>0</v>
      </c>
      <c r="T34" s="105">
        <v>0</v>
      </c>
      <c r="U34" s="105">
        <v>0</v>
      </c>
      <c r="V34" s="105">
        <v>0</v>
      </c>
      <c r="W34" s="105">
        <v>0</v>
      </c>
      <c r="X34" s="105">
        <v>0</v>
      </c>
      <c r="Y34" s="105">
        <v>0</v>
      </c>
      <c r="Z34" s="105">
        <v>0</v>
      </c>
      <c r="AA34" s="105">
        <v>0</v>
      </c>
      <c r="AB34" s="105">
        <v>0</v>
      </c>
      <c r="AC34" s="105">
        <v>0</v>
      </c>
      <c r="AD34" s="116">
        <f t="shared" si="3"/>
        <v>0</v>
      </c>
      <c r="AE34" s="105"/>
    </row>
    <row r="35" spans="1:32" s="88" customFormat="1" ht="36">
      <c r="A35" s="109" t="s">
        <v>183</v>
      </c>
      <c r="B35" s="101">
        <f t="shared" si="0"/>
        <v>0</v>
      </c>
      <c r="C35" s="110">
        <v>0</v>
      </c>
      <c r="D35" s="105">
        <v>300</v>
      </c>
      <c r="E35" s="105">
        <f t="shared" si="8"/>
        <v>-300</v>
      </c>
      <c r="F35" s="110">
        <v>0</v>
      </c>
      <c r="G35" s="121">
        <v>0</v>
      </c>
      <c r="H35" s="117">
        <v>0</v>
      </c>
      <c r="I35" s="117">
        <v>0</v>
      </c>
      <c r="J35" s="117">
        <v>0</v>
      </c>
      <c r="K35" s="116">
        <v>0</v>
      </c>
      <c r="L35" s="116">
        <v>0</v>
      </c>
      <c r="M35" s="116">
        <f t="shared" si="2"/>
        <v>0</v>
      </c>
      <c r="N35" s="105">
        <v>0</v>
      </c>
      <c r="O35" s="105">
        <v>0</v>
      </c>
      <c r="P35" s="110">
        <v>0</v>
      </c>
      <c r="Q35" s="105">
        <v>0</v>
      </c>
      <c r="R35" s="105">
        <v>0</v>
      </c>
      <c r="S35" s="105">
        <v>0</v>
      </c>
      <c r="T35" s="105">
        <v>0</v>
      </c>
      <c r="U35" s="105">
        <v>0</v>
      </c>
      <c r="V35" s="105">
        <v>0</v>
      </c>
      <c r="W35" s="105">
        <v>0</v>
      </c>
      <c r="X35" s="105">
        <v>0</v>
      </c>
      <c r="Y35" s="105">
        <v>0</v>
      </c>
      <c r="Z35" s="105">
        <v>0</v>
      </c>
      <c r="AA35" s="105">
        <v>0</v>
      </c>
      <c r="AB35" s="105">
        <v>0</v>
      </c>
      <c r="AC35" s="105">
        <v>0</v>
      </c>
      <c r="AD35" s="116">
        <f t="shared" si="3"/>
        <v>0</v>
      </c>
      <c r="AE35" s="110"/>
      <c r="AF35" s="83"/>
    </row>
    <row r="36" spans="1:32" s="87" customFormat="1" ht="36">
      <c r="A36" s="103" t="s">
        <v>184</v>
      </c>
      <c r="B36" s="101">
        <f t="shared" si="0"/>
        <v>0</v>
      </c>
      <c r="C36" s="105">
        <v>0</v>
      </c>
      <c r="D36" s="105">
        <v>300</v>
      </c>
      <c r="E36" s="105">
        <f t="shared" si="8"/>
        <v>-300</v>
      </c>
      <c r="F36" s="105">
        <v>0</v>
      </c>
      <c r="G36" s="106">
        <v>0</v>
      </c>
      <c r="H36" s="117">
        <v>0</v>
      </c>
      <c r="I36" s="117">
        <v>0</v>
      </c>
      <c r="J36" s="117">
        <v>0</v>
      </c>
      <c r="K36" s="116">
        <v>0</v>
      </c>
      <c r="L36" s="116">
        <v>0</v>
      </c>
      <c r="M36" s="116">
        <f t="shared" si="2"/>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16">
        <f t="shared" si="3"/>
        <v>0</v>
      </c>
      <c r="AE36" s="105"/>
      <c r="AF36" s="83"/>
    </row>
    <row r="37" spans="1:31" s="83" customFormat="1" ht="36">
      <c r="A37" s="103" t="s">
        <v>185</v>
      </c>
      <c r="B37" s="101">
        <f t="shared" si="0"/>
        <v>9.5</v>
      </c>
      <c r="C37" s="105">
        <v>0</v>
      </c>
      <c r="D37" s="106">
        <v>9.5</v>
      </c>
      <c r="E37" s="105">
        <f t="shared" si="8"/>
        <v>0</v>
      </c>
      <c r="F37" s="104">
        <v>0</v>
      </c>
      <c r="G37" s="106">
        <v>9.5</v>
      </c>
      <c r="H37" s="117">
        <v>0</v>
      </c>
      <c r="I37" s="117">
        <v>0</v>
      </c>
      <c r="J37" s="117">
        <v>0</v>
      </c>
      <c r="K37" s="116">
        <v>0</v>
      </c>
      <c r="L37" s="116">
        <v>0</v>
      </c>
      <c r="M37" s="101">
        <f t="shared" si="2"/>
        <v>9.5</v>
      </c>
      <c r="N37" s="105">
        <v>0</v>
      </c>
      <c r="O37" s="105">
        <v>0</v>
      </c>
      <c r="P37" s="106">
        <v>9.5</v>
      </c>
      <c r="Q37" s="105">
        <v>0</v>
      </c>
      <c r="R37" s="105">
        <v>0</v>
      </c>
      <c r="S37" s="105">
        <v>0</v>
      </c>
      <c r="T37" s="105">
        <v>0</v>
      </c>
      <c r="U37" s="105">
        <v>0</v>
      </c>
      <c r="V37" s="105">
        <v>0</v>
      </c>
      <c r="W37" s="105">
        <v>0</v>
      </c>
      <c r="X37" s="105">
        <v>0</v>
      </c>
      <c r="Y37" s="105">
        <v>0</v>
      </c>
      <c r="Z37" s="105">
        <v>0</v>
      </c>
      <c r="AA37" s="105">
        <v>0</v>
      </c>
      <c r="AB37" s="105">
        <v>0</v>
      </c>
      <c r="AC37" s="105">
        <v>0</v>
      </c>
      <c r="AD37" s="116">
        <f t="shared" si="3"/>
        <v>0</v>
      </c>
      <c r="AE37" s="105"/>
    </row>
    <row r="38" spans="1:31" s="83" customFormat="1" ht="36">
      <c r="A38" s="103" t="s">
        <v>186</v>
      </c>
      <c r="B38" s="101">
        <f t="shared" si="0"/>
        <v>44</v>
      </c>
      <c r="C38" s="105">
        <v>0</v>
      </c>
      <c r="D38" s="105">
        <v>44</v>
      </c>
      <c r="E38" s="105">
        <f t="shared" si="8"/>
        <v>0</v>
      </c>
      <c r="F38" s="104">
        <v>0</v>
      </c>
      <c r="G38" s="105">
        <v>44</v>
      </c>
      <c r="H38" s="117">
        <v>0</v>
      </c>
      <c r="I38" s="117">
        <v>0</v>
      </c>
      <c r="J38" s="117">
        <v>0</v>
      </c>
      <c r="K38" s="116">
        <v>0</v>
      </c>
      <c r="L38" s="116">
        <v>0</v>
      </c>
      <c r="M38" s="116">
        <f t="shared" si="2"/>
        <v>44</v>
      </c>
      <c r="N38" s="105">
        <v>0</v>
      </c>
      <c r="O38" s="105">
        <v>0</v>
      </c>
      <c r="P38" s="105">
        <v>44</v>
      </c>
      <c r="Q38" s="105">
        <v>0</v>
      </c>
      <c r="R38" s="105">
        <v>0</v>
      </c>
      <c r="S38" s="105">
        <v>0</v>
      </c>
      <c r="T38" s="105">
        <v>0</v>
      </c>
      <c r="U38" s="105">
        <v>0</v>
      </c>
      <c r="V38" s="105">
        <v>0</v>
      </c>
      <c r="W38" s="105">
        <v>0</v>
      </c>
      <c r="X38" s="105">
        <v>0</v>
      </c>
      <c r="Y38" s="105">
        <v>0</v>
      </c>
      <c r="Z38" s="105">
        <v>0</v>
      </c>
      <c r="AA38" s="105">
        <v>0</v>
      </c>
      <c r="AB38" s="105">
        <v>0</v>
      </c>
      <c r="AC38" s="105">
        <v>0</v>
      </c>
      <c r="AD38" s="116">
        <f t="shared" si="3"/>
        <v>0</v>
      </c>
      <c r="AE38" s="105"/>
    </row>
    <row r="39" spans="1:31" s="83" customFormat="1" ht="18">
      <c r="A39" s="103" t="s">
        <v>187</v>
      </c>
      <c r="B39" s="101">
        <f t="shared" si="0"/>
        <v>38</v>
      </c>
      <c r="C39" s="105">
        <v>0</v>
      </c>
      <c r="D39" s="105">
        <v>38</v>
      </c>
      <c r="E39" s="105">
        <f t="shared" si="8"/>
        <v>0</v>
      </c>
      <c r="F39" s="104">
        <v>0</v>
      </c>
      <c r="G39" s="105">
        <v>38</v>
      </c>
      <c r="H39" s="117">
        <v>0</v>
      </c>
      <c r="I39" s="117">
        <v>0</v>
      </c>
      <c r="J39" s="117">
        <v>0</v>
      </c>
      <c r="K39" s="116">
        <v>0</v>
      </c>
      <c r="L39" s="116">
        <v>0</v>
      </c>
      <c r="M39" s="116">
        <f t="shared" si="2"/>
        <v>38</v>
      </c>
      <c r="N39" s="105">
        <v>0</v>
      </c>
      <c r="O39" s="105">
        <v>0</v>
      </c>
      <c r="P39" s="105">
        <v>38</v>
      </c>
      <c r="Q39" s="105">
        <v>0</v>
      </c>
      <c r="R39" s="105">
        <v>0</v>
      </c>
      <c r="S39" s="105">
        <v>0</v>
      </c>
      <c r="T39" s="105">
        <v>0</v>
      </c>
      <c r="U39" s="105">
        <v>0</v>
      </c>
      <c r="V39" s="105">
        <v>0</v>
      </c>
      <c r="W39" s="105">
        <v>0</v>
      </c>
      <c r="X39" s="105">
        <v>0</v>
      </c>
      <c r="Y39" s="105">
        <v>0</v>
      </c>
      <c r="Z39" s="105">
        <v>0</v>
      </c>
      <c r="AA39" s="105">
        <v>0</v>
      </c>
      <c r="AB39" s="105">
        <v>0</v>
      </c>
      <c r="AC39" s="105">
        <v>0</v>
      </c>
      <c r="AD39" s="116">
        <f t="shared" si="3"/>
        <v>0</v>
      </c>
      <c r="AE39" s="105"/>
    </row>
    <row r="40" spans="1:31" s="83" customFormat="1" ht="36">
      <c r="A40" s="103" t="s">
        <v>188</v>
      </c>
      <c r="B40" s="101">
        <f t="shared" si="0"/>
        <v>9.5</v>
      </c>
      <c r="C40" s="105">
        <v>0</v>
      </c>
      <c r="D40" s="106">
        <v>9.5</v>
      </c>
      <c r="E40" s="105">
        <f t="shared" si="8"/>
        <v>0</v>
      </c>
      <c r="F40" s="104">
        <v>0</v>
      </c>
      <c r="G40" s="106">
        <v>9.5</v>
      </c>
      <c r="H40" s="117">
        <v>0</v>
      </c>
      <c r="I40" s="117">
        <v>0</v>
      </c>
      <c r="J40" s="117">
        <v>0</v>
      </c>
      <c r="K40" s="116">
        <v>0</v>
      </c>
      <c r="L40" s="116">
        <v>0</v>
      </c>
      <c r="M40" s="101">
        <f t="shared" si="2"/>
        <v>9.5</v>
      </c>
      <c r="N40" s="105">
        <v>0</v>
      </c>
      <c r="O40" s="105">
        <v>0</v>
      </c>
      <c r="P40" s="106">
        <v>9.5</v>
      </c>
      <c r="Q40" s="105">
        <v>0</v>
      </c>
      <c r="R40" s="105">
        <v>0</v>
      </c>
      <c r="S40" s="105">
        <v>0</v>
      </c>
      <c r="T40" s="105">
        <v>0</v>
      </c>
      <c r="U40" s="105">
        <v>0</v>
      </c>
      <c r="V40" s="105">
        <v>0</v>
      </c>
      <c r="W40" s="105">
        <v>0</v>
      </c>
      <c r="X40" s="105">
        <v>0</v>
      </c>
      <c r="Y40" s="105">
        <v>0</v>
      </c>
      <c r="Z40" s="105">
        <v>0</v>
      </c>
      <c r="AA40" s="105">
        <v>0</v>
      </c>
      <c r="AB40" s="105">
        <v>0</v>
      </c>
      <c r="AC40" s="105">
        <v>0</v>
      </c>
      <c r="AD40" s="116">
        <f t="shared" si="3"/>
        <v>0</v>
      </c>
      <c r="AE40" s="105"/>
    </row>
    <row r="41" spans="1:31" s="83" customFormat="1" ht="36">
      <c r="A41" s="103" t="s">
        <v>189</v>
      </c>
      <c r="B41" s="101">
        <f t="shared" si="0"/>
        <v>9.5</v>
      </c>
      <c r="C41" s="105">
        <v>0</v>
      </c>
      <c r="D41" s="106">
        <v>9.5</v>
      </c>
      <c r="E41" s="105">
        <f t="shared" si="8"/>
        <v>0</v>
      </c>
      <c r="F41" s="104">
        <v>0</v>
      </c>
      <c r="G41" s="106">
        <v>9.5</v>
      </c>
      <c r="H41" s="117">
        <v>0</v>
      </c>
      <c r="I41" s="117">
        <v>0</v>
      </c>
      <c r="J41" s="117">
        <v>0</v>
      </c>
      <c r="K41" s="116">
        <v>0</v>
      </c>
      <c r="L41" s="116">
        <v>0</v>
      </c>
      <c r="M41" s="101">
        <f t="shared" si="2"/>
        <v>9.5</v>
      </c>
      <c r="N41" s="105">
        <v>0</v>
      </c>
      <c r="O41" s="105">
        <v>0</v>
      </c>
      <c r="P41" s="106">
        <v>9.5</v>
      </c>
      <c r="Q41" s="105">
        <v>0</v>
      </c>
      <c r="R41" s="105">
        <v>0</v>
      </c>
      <c r="S41" s="105">
        <v>0</v>
      </c>
      <c r="T41" s="105">
        <v>0</v>
      </c>
      <c r="U41" s="105">
        <v>0</v>
      </c>
      <c r="V41" s="105">
        <v>0</v>
      </c>
      <c r="W41" s="105">
        <v>0</v>
      </c>
      <c r="X41" s="105">
        <v>0</v>
      </c>
      <c r="Y41" s="105">
        <v>0</v>
      </c>
      <c r="Z41" s="105">
        <v>0</v>
      </c>
      <c r="AA41" s="105">
        <v>0</v>
      </c>
      <c r="AB41" s="105">
        <v>0</v>
      </c>
      <c r="AC41" s="105">
        <v>0</v>
      </c>
      <c r="AD41" s="116">
        <f t="shared" si="3"/>
        <v>0</v>
      </c>
      <c r="AE41" s="105"/>
    </row>
    <row r="42" spans="1:31" s="83" customFormat="1" ht="36">
      <c r="A42" s="103" t="s">
        <v>190</v>
      </c>
      <c r="B42" s="101">
        <f t="shared" si="0"/>
        <v>9.5</v>
      </c>
      <c r="C42" s="105">
        <v>0</v>
      </c>
      <c r="D42" s="106">
        <v>9.5</v>
      </c>
      <c r="E42" s="105">
        <f t="shared" si="8"/>
        <v>0</v>
      </c>
      <c r="F42" s="104">
        <v>0</v>
      </c>
      <c r="G42" s="106">
        <v>9.5</v>
      </c>
      <c r="H42" s="117">
        <v>0</v>
      </c>
      <c r="I42" s="117">
        <v>0</v>
      </c>
      <c r="J42" s="117">
        <v>0</v>
      </c>
      <c r="K42" s="116">
        <v>0</v>
      </c>
      <c r="L42" s="116">
        <v>0</v>
      </c>
      <c r="M42" s="101">
        <f t="shared" si="2"/>
        <v>9.5</v>
      </c>
      <c r="N42" s="105">
        <v>0</v>
      </c>
      <c r="O42" s="105">
        <v>0</v>
      </c>
      <c r="P42" s="106">
        <v>9.5</v>
      </c>
      <c r="Q42" s="105">
        <v>0</v>
      </c>
      <c r="R42" s="105">
        <v>0</v>
      </c>
      <c r="S42" s="105">
        <v>0</v>
      </c>
      <c r="T42" s="105">
        <v>0</v>
      </c>
      <c r="U42" s="105">
        <v>0</v>
      </c>
      <c r="V42" s="105">
        <v>0</v>
      </c>
      <c r="W42" s="105">
        <v>0</v>
      </c>
      <c r="X42" s="105">
        <v>0</v>
      </c>
      <c r="Y42" s="105">
        <v>0</v>
      </c>
      <c r="Z42" s="105">
        <v>0</v>
      </c>
      <c r="AA42" s="105">
        <v>0</v>
      </c>
      <c r="AB42" s="105">
        <v>0</v>
      </c>
      <c r="AC42" s="105">
        <v>0</v>
      </c>
      <c r="AD42" s="116">
        <f t="shared" si="3"/>
        <v>0</v>
      </c>
      <c r="AE42" s="105"/>
    </row>
    <row r="43" spans="1:31" s="83" customFormat="1" ht="36">
      <c r="A43" s="103" t="s">
        <v>191</v>
      </c>
      <c r="B43" s="101">
        <f t="shared" si="0"/>
        <v>5</v>
      </c>
      <c r="C43" s="105">
        <v>0</v>
      </c>
      <c r="D43" s="105">
        <v>5</v>
      </c>
      <c r="E43" s="105">
        <f t="shared" si="8"/>
        <v>0</v>
      </c>
      <c r="F43" s="104">
        <v>0</v>
      </c>
      <c r="G43" s="105">
        <v>5</v>
      </c>
      <c r="H43" s="117">
        <v>0</v>
      </c>
      <c r="I43" s="117">
        <v>0</v>
      </c>
      <c r="J43" s="117">
        <v>0</v>
      </c>
      <c r="K43" s="116">
        <v>0</v>
      </c>
      <c r="L43" s="116">
        <v>0</v>
      </c>
      <c r="M43" s="116">
        <f t="shared" si="2"/>
        <v>5</v>
      </c>
      <c r="N43" s="105">
        <v>0</v>
      </c>
      <c r="O43" s="105">
        <v>0</v>
      </c>
      <c r="P43" s="105">
        <v>5</v>
      </c>
      <c r="Q43" s="105">
        <v>0</v>
      </c>
      <c r="R43" s="105">
        <v>0</v>
      </c>
      <c r="S43" s="105">
        <v>0</v>
      </c>
      <c r="T43" s="105">
        <v>0</v>
      </c>
      <c r="U43" s="105">
        <v>0</v>
      </c>
      <c r="V43" s="105">
        <v>0</v>
      </c>
      <c r="W43" s="105">
        <v>0</v>
      </c>
      <c r="X43" s="105">
        <v>0</v>
      </c>
      <c r="Y43" s="105">
        <v>0</v>
      </c>
      <c r="Z43" s="105">
        <v>0</v>
      </c>
      <c r="AA43" s="105">
        <v>0</v>
      </c>
      <c r="AB43" s="105">
        <v>0</v>
      </c>
      <c r="AC43" s="105">
        <v>0</v>
      </c>
      <c r="AD43" s="116">
        <f t="shared" si="3"/>
        <v>0</v>
      </c>
      <c r="AE43" s="105"/>
    </row>
    <row r="44" spans="1:31" s="83" customFormat="1" ht="36">
      <c r="A44" s="103" t="s">
        <v>192</v>
      </c>
      <c r="B44" s="101">
        <f t="shared" si="0"/>
        <v>9.5</v>
      </c>
      <c r="C44" s="105">
        <v>0</v>
      </c>
      <c r="D44" s="106">
        <v>9.5</v>
      </c>
      <c r="E44" s="105">
        <f t="shared" si="8"/>
        <v>0</v>
      </c>
      <c r="F44" s="104">
        <v>0</v>
      </c>
      <c r="G44" s="106">
        <v>9.5</v>
      </c>
      <c r="H44" s="117">
        <v>0</v>
      </c>
      <c r="I44" s="117">
        <v>0</v>
      </c>
      <c r="J44" s="117">
        <v>0</v>
      </c>
      <c r="K44" s="116">
        <v>0</v>
      </c>
      <c r="L44" s="116">
        <v>0</v>
      </c>
      <c r="M44" s="101">
        <f t="shared" si="2"/>
        <v>9.5</v>
      </c>
      <c r="N44" s="105">
        <v>0</v>
      </c>
      <c r="O44" s="105">
        <v>0</v>
      </c>
      <c r="P44" s="106">
        <v>9.5</v>
      </c>
      <c r="Q44" s="105">
        <v>0</v>
      </c>
      <c r="R44" s="105">
        <v>0</v>
      </c>
      <c r="S44" s="105">
        <v>0</v>
      </c>
      <c r="T44" s="105">
        <v>0</v>
      </c>
      <c r="U44" s="105">
        <v>0</v>
      </c>
      <c r="V44" s="105">
        <v>0</v>
      </c>
      <c r="W44" s="105">
        <v>0</v>
      </c>
      <c r="X44" s="105">
        <v>0</v>
      </c>
      <c r="Y44" s="105">
        <v>0</v>
      </c>
      <c r="Z44" s="105">
        <v>0</v>
      </c>
      <c r="AA44" s="105">
        <v>0</v>
      </c>
      <c r="AB44" s="105">
        <v>0</v>
      </c>
      <c r="AC44" s="105">
        <v>0</v>
      </c>
      <c r="AD44" s="116">
        <f t="shared" si="3"/>
        <v>0</v>
      </c>
      <c r="AE44" s="105"/>
    </row>
    <row r="45" spans="1:31" s="83" customFormat="1" ht="36">
      <c r="A45" s="103" t="s">
        <v>193</v>
      </c>
      <c r="B45" s="101">
        <f t="shared" si="0"/>
        <v>47.5</v>
      </c>
      <c r="C45" s="105">
        <v>0</v>
      </c>
      <c r="D45" s="106">
        <v>47.5</v>
      </c>
      <c r="E45" s="105">
        <f t="shared" si="8"/>
        <v>0</v>
      </c>
      <c r="F45" s="104">
        <v>0</v>
      </c>
      <c r="G45" s="106">
        <v>47.5</v>
      </c>
      <c r="H45" s="117">
        <v>0</v>
      </c>
      <c r="I45" s="117">
        <v>0</v>
      </c>
      <c r="J45" s="117">
        <v>0</v>
      </c>
      <c r="K45" s="116">
        <v>0</v>
      </c>
      <c r="L45" s="116">
        <v>0</v>
      </c>
      <c r="M45" s="101">
        <f t="shared" si="2"/>
        <v>47.5</v>
      </c>
      <c r="N45" s="105">
        <v>0</v>
      </c>
      <c r="O45" s="105">
        <v>0</v>
      </c>
      <c r="P45" s="106">
        <v>47.5</v>
      </c>
      <c r="Q45" s="105">
        <v>0</v>
      </c>
      <c r="R45" s="105">
        <v>0</v>
      </c>
      <c r="S45" s="105">
        <v>0</v>
      </c>
      <c r="T45" s="105">
        <v>0</v>
      </c>
      <c r="U45" s="105">
        <v>0</v>
      </c>
      <c r="V45" s="105">
        <v>0</v>
      </c>
      <c r="W45" s="105">
        <v>0</v>
      </c>
      <c r="X45" s="105">
        <v>0</v>
      </c>
      <c r="Y45" s="105">
        <v>0</v>
      </c>
      <c r="Z45" s="105">
        <v>0</v>
      </c>
      <c r="AA45" s="105">
        <v>0</v>
      </c>
      <c r="AB45" s="105">
        <v>0</v>
      </c>
      <c r="AC45" s="105">
        <v>0</v>
      </c>
      <c r="AD45" s="116">
        <f t="shared" si="3"/>
        <v>0</v>
      </c>
      <c r="AE45" s="105"/>
    </row>
    <row r="46" spans="1:31" s="83" customFormat="1" ht="36">
      <c r="A46" s="103" t="s">
        <v>194</v>
      </c>
      <c r="B46" s="101">
        <f t="shared" si="0"/>
        <v>10.4</v>
      </c>
      <c r="C46" s="105">
        <v>0</v>
      </c>
      <c r="D46" s="105">
        <v>95</v>
      </c>
      <c r="E46" s="106">
        <f t="shared" si="8"/>
        <v>-84.6</v>
      </c>
      <c r="F46" s="104">
        <v>0</v>
      </c>
      <c r="G46" s="106">
        <v>10.4</v>
      </c>
      <c r="H46" s="117">
        <v>0</v>
      </c>
      <c r="I46" s="117">
        <v>0</v>
      </c>
      <c r="J46" s="117">
        <v>0</v>
      </c>
      <c r="K46" s="116">
        <v>0</v>
      </c>
      <c r="L46" s="116">
        <v>0</v>
      </c>
      <c r="M46" s="101">
        <f t="shared" si="2"/>
        <v>10.4</v>
      </c>
      <c r="N46" s="105">
        <v>0</v>
      </c>
      <c r="O46" s="105">
        <v>0</v>
      </c>
      <c r="P46" s="106">
        <v>10.4</v>
      </c>
      <c r="Q46" s="105">
        <v>0</v>
      </c>
      <c r="R46" s="105">
        <v>0</v>
      </c>
      <c r="S46" s="105">
        <v>0</v>
      </c>
      <c r="T46" s="105">
        <v>0</v>
      </c>
      <c r="U46" s="105">
        <v>0</v>
      </c>
      <c r="V46" s="105">
        <v>0</v>
      </c>
      <c r="W46" s="105">
        <v>0</v>
      </c>
      <c r="X46" s="105">
        <v>0</v>
      </c>
      <c r="Y46" s="105">
        <v>0</v>
      </c>
      <c r="Z46" s="105">
        <v>0</v>
      </c>
      <c r="AA46" s="105">
        <v>0</v>
      </c>
      <c r="AB46" s="105">
        <v>0</v>
      </c>
      <c r="AC46" s="105">
        <v>0</v>
      </c>
      <c r="AD46" s="116">
        <f t="shared" si="3"/>
        <v>0</v>
      </c>
      <c r="AE46" s="105"/>
    </row>
    <row r="47" spans="1:31" s="83" customFormat="1" ht="36">
      <c r="A47" s="103" t="s">
        <v>195</v>
      </c>
      <c r="B47" s="101">
        <f t="shared" si="0"/>
        <v>9.5</v>
      </c>
      <c r="C47" s="105">
        <v>0</v>
      </c>
      <c r="D47" s="106">
        <v>9.5</v>
      </c>
      <c r="E47" s="105">
        <f t="shared" si="8"/>
        <v>0</v>
      </c>
      <c r="F47" s="104">
        <v>0</v>
      </c>
      <c r="G47" s="106">
        <v>9.5</v>
      </c>
      <c r="H47" s="117">
        <v>0</v>
      </c>
      <c r="I47" s="117">
        <v>0</v>
      </c>
      <c r="J47" s="117">
        <v>0</v>
      </c>
      <c r="K47" s="116">
        <v>0</v>
      </c>
      <c r="L47" s="116">
        <v>0</v>
      </c>
      <c r="M47" s="101">
        <f t="shared" si="2"/>
        <v>9.5</v>
      </c>
      <c r="N47" s="105">
        <v>0</v>
      </c>
      <c r="O47" s="105">
        <v>0</v>
      </c>
      <c r="P47" s="106">
        <v>9.5</v>
      </c>
      <c r="Q47" s="105">
        <v>0</v>
      </c>
      <c r="R47" s="105">
        <v>0</v>
      </c>
      <c r="S47" s="105">
        <v>0</v>
      </c>
      <c r="T47" s="105">
        <v>0</v>
      </c>
      <c r="U47" s="105">
        <v>0</v>
      </c>
      <c r="V47" s="105">
        <v>0</v>
      </c>
      <c r="W47" s="105">
        <v>0</v>
      </c>
      <c r="X47" s="105">
        <v>0</v>
      </c>
      <c r="Y47" s="105">
        <v>0</v>
      </c>
      <c r="Z47" s="105">
        <v>0</v>
      </c>
      <c r="AA47" s="105">
        <v>0</v>
      </c>
      <c r="AB47" s="105">
        <v>0</v>
      </c>
      <c r="AC47" s="105">
        <v>0</v>
      </c>
      <c r="AD47" s="116">
        <f t="shared" si="3"/>
        <v>0</v>
      </c>
      <c r="AE47" s="105"/>
    </row>
    <row r="48" spans="1:31" s="83" customFormat="1" ht="36">
      <c r="A48" s="103" t="s">
        <v>196</v>
      </c>
      <c r="B48" s="101">
        <f t="shared" si="0"/>
        <v>90</v>
      </c>
      <c r="C48" s="105">
        <v>0</v>
      </c>
      <c r="D48" s="105">
        <v>90</v>
      </c>
      <c r="E48" s="105">
        <f t="shared" si="8"/>
        <v>0</v>
      </c>
      <c r="F48" s="104">
        <v>0</v>
      </c>
      <c r="G48" s="105">
        <v>90</v>
      </c>
      <c r="H48" s="117">
        <v>0</v>
      </c>
      <c r="I48" s="117">
        <v>0</v>
      </c>
      <c r="J48" s="117">
        <v>0</v>
      </c>
      <c r="K48" s="116">
        <v>0</v>
      </c>
      <c r="L48" s="116">
        <v>0</v>
      </c>
      <c r="M48" s="116">
        <f t="shared" si="2"/>
        <v>90</v>
      </c>
      <c r="N48" s="105">
        <v>0</v>
      </c>
      <c r="O48" s="105">
        <v>0</v>
      </c>
      <c r="P48" s="105">
        <v>90</v>
      </c>
      <c r="Q48" s="105">
        <v>0</v>
      </c>
      <c r="R48" s="105">
        <v>0</v>
      </c>
      <c r="S48" s="105">
        <v>0</v>
      </c>
      <c r="T48" s="105">
        <v>0</v>
      </c>
      <c r="U48" s="105">
        <v>0</v>
      </c>
      <c r="V48" s="105">
        <v>0</v>
      </c>
      <c r="W48" s="105">
        <v>0</v>
      </c>
      <c r="X48" s="105">
        <v>0</v>
      </c>
      <c r="Y48" s="105">
        <v>0</v>
      </c>
      <c r="Z48" s="105">
        <v>0</v>
      </c>
      <c r="AA48" s="105">
        <v>0</v>
      </c>
      <c r="AB48" s="105">
        <v>0</v>
      </c>
      <c r="AC48" s="105">
        <v>0</v>
      </c>
      <c r="AD48" s="116">
        <f t="shared" si="3"/>
        <v>0</v>
      </c>
      <c r="AE48" s="105"/>
    </row>
    <row r="49" spans="1:31" s="83" customFormat="1" ht="36">
      <c r="A49" s="103" t="s">
        <v>197</v>
      </c>
      <c r="B49" s="101">
        <f t="shared" si="0"/>
        <v>69.431029</v>
      </c>
      <c r="C49" s="106">
        <v>69.431029</v>
      </c>
      <c r="D49" s="105">
        <v>0</v>
      </c>
      <c r="E49" s="105">
        <f t="shared" si="8"/>
        <v>0</v>
      </c>
      <c r="F49" s="104">
        <v>0</v>
      </c>
      <c r="G49" s="105">
        <v>0</v>
      </c>
      <c r="H49" s="117">
        <v>0</v>
      </c>
      <c r="I49" s="117">
        <v>0</v>
      </c>
      <c r="J49" s="117">
        <v>0</v>
      </c>
      <c r="K49" s="116">
        <v>0</v>
      </c>
      <c r="L49" s="116">
        <v>0</v>
      </c>
      <c r="M49" s="101">
        <f t="shared" si="2"/>
        <v>69.431029</v>
      </c>
      <c r="N49" s="106">
        <v>69.431029</v>
      </c>
      <c r="O49" s="105">
        <v>0</v>
      </c>
      <c r="P49" s="105">
        <v>0</v>
      </c>
      <c r="Q49" s="105">
        <v>0</v>
      </c>
      <c r="R49" s="105">
        <v>0</v>
      </c>
      <c r="S49" s="105">
        <v>0</v>
      </c>
      <c r="T49" s="105">
        <v>0</v>
      </c>
      <c r="U49" s="105">
        <v>0</v>
      </c>
      <c r="V49" s="105">
        <v>0</v>
      </c>
      <c r="W49" s="105">
        <v>0</v>
      </c>
      <c r="X49" s="105">
        <v>0</v>
      </c>
      <c r="Y49" s="105">
        <v>0</v>
      </c>
      <c r="Z49" s="105">
        <v>0</v>
      </c>
      <c r="AA49" s="105">
        <v>0</v>
      </c>
      <c r="AB49" s="105">
        <v>0</v>
      </c>
      <c r="AC49" s="105">
        <v>0</v>
      </c>
      <c r="AD49" s="116">
        <f t="shared" si="3"/>
        <v>0</v>
      </c>
      <c r="AE49" s="105"/>
    </row>
    <row r="50" spans="1:31" s="83" customFormat="1" ht="36">
      <c r="A50" s="103" t="s">
        <v>198</v>
      </c>
      <c r="B50" s="101">
        <f t="shared" si="0"/>
        <v>24.2</v>
      </c>
      <c r="C50" s="105">
        <v>0</v>
      </c>
      <c r="D50" s="105">
        <v>0</v>
      </c>
      <c r="E50" s="105">
        <v>0</v>
      </c>
      <c r="F50" s="105">
        <v>24.2</v>
      </c>
      <c r="G50" s="106">
        <v>24.2</v>
      </c>
      <c r="H50" s="117">
        <v>0</v>
      </c>
      <c r="I50" s="117">
        <v>0</v>
      </c>
      <c r="J50" s="117">
        <v>0</v>
      </c>
      <c r="K50" s="116">
        <v>0</v>
      </c>
      <c r="L50" s="116">
        <v>0</v>
      </c>
      <c r="M50" s="116">
        <f t="shared" si="2"/>
        <v>24.2</v>
      </c>
      <c r="N50" s="105">
        <v>0</v>
      </c>
      <c r="O50" s="105">
        <v>0</v>
      </c>
      <c r="P50" s="106">
        <v>24.2</v>
      </c>
      <c r="Q50" s="105">
        <v>0</v>
      </c>
      <c r="R50" s="105">
        <v>0</v>
      </c>
      <c r="S50" s="105">
        <v>0</v>
      </c>
      <c r="T50" s="105">
        <v>0</v>
      </c>
      <c r="U50" s="105">
        <v>0</v>
      </c>
      <c r="V50" s="105">
        <v>0</v>
      </c>
      <c r="W50" s="105">
        <v>0</v>
      </c>
      <c r="X50" s="105">
        <v>0</v>
      </c>
      <c r="Y50" s="105">
        <v>0</v>
      </c>
      <c r="Z50" s="105">
        <v>0</v>
      </c>
      <c r="AA50" s="105">
        <v>0</v>
      </c>
      <c r="AB50" s="105">
        <v>0</v>
      </c>
      <c r="AC50" s="105">
        <v>0</v>
      </c>
      <c r="AD50" s="116">
        <f t="shared" si="3"/>
        <v>0</v>
      </c>
      <c r="AE50" s="105"/>
    </row>
    <row r="51" spans="1:32" s="87" customFormat="1" ht="36">
      <c r="A51" s="103" t="s">
        <v>199</v>
      </c>
      <c r="B51" s="101">
        <f t="shared" si="0"/>
        <v>1</v>
      </c>
      <c r="C51" s="105">
        <v>0</v>
      </c>
      <c r="D51" s="105">
        <v>0</v>
      </c>
      <c r="E51" s="105">
        <v>0</v>
      </c>
      <c r="F51" s="105">
        <v>1</v>
      </c>
      <c r="G51" s="105">
        <v>1</v>
      </c>
      <c r="H51" s="117">
        <v>0</v>
      </c>
      <c r="I51" s="117">
        <v>0</v>
      </c>
      <c r="J51" s="117">
        <v>0</v>
      </c>
      <c r="K51" s="116">
        <v>0</v>
      </c>
      <c r="L51" s="116">
        <v>0</v>
      </c>
      <c r="M51" s="116">
        <f t="shared" si="2"/>
        <v>1</v>
      </c>
      <c r="N51" s="105">
        <v>0</v>
      </c>
      <c r="O51" s="105">
        <v>0</v>
      </c>
      <c r="P51" s="105">
        <v>1</v>
      </c>
      <c r="Q51" s="105">
        <v>0</v>
      </c>
      <c r="R51" s="105">
        <v>0</v>
      </c>
      <c r="S51" s="105">
        <v>0</v>
      </c>
      <c r="T51" s="105">
        <v>0</v>
      </c>
      <c r="U51" s="105">
        <v>0</v>
      </c>
      <c r="V51" s="105">
        <v>0</v>
      </c>
      <c r="W51" s="105">
        <v>0</v>
      </c>
      <c r="X51" s="105">
        <v>0</v>
      </c>
      <c r="Y51" s="105">
        <v>0</v>
      </c>
      <c r="Z51" s="105">
        <v>0</v>
      </c>
      <c r="AA51" s="105">
        <v>0</v>
      </c>
      <c r="AB51" s="105">
        <v>0</v>
      </c>
      <c r="AC51" s="105">
        <v>0</v>
      </c>
      <c r="AD51" s="116">
        <f t="shared" si="3"/>
        <v>0</v>
      </c>
      <c r="AE51" s="105"/>
      <c r="AF51" s="83"/>
    </row>
    <row r="52" spans="1:32" s="87" customFormat="1" ht="36">
      <c r="A52" s="103" t="s">
        <v>200</v>
      </c>
      <c r="B52" s="101">
        <f t="shared" si="0"/>
        <v>7.1359</v>
      </c>
      <c r="C52" s="105">
        <v>0</v>
      </c>
      <c r="D52" s="105">
        <v>0</v>
      </c>
      <c r="E52" s="105">
        <v>0</v>
      </c>
      <c r="F52" s="105">
        <v>7.1359</v>
      </c>
      <c r="G52" s="106">
        <v>7.1359</v>
      </c>
      <c r="H52" s="117">
        <v>0</v>
      </c>
      <c r="I52" s="117">
        <v>0</v>
      </c>
      <c r="J52" s="117">
        <v>0</v>
      </c>
      <c r="K52" s="116">
        <v>0</v>
      </c>
      <c r="L52" s="116">
        <v>0</v>
      </c>
      <c r="M52" s="101">
        <f t="shared" si="2"/>
        <v>7.1359</v>
      </c>
      <c r="N52" s="105">
        <v>0</v>
      </c>
      <c r="O52" s="105">
        <v>0</v>
      </c>
      <c r="P52" s="106">
        <v>7.1359</v>
      </c>
      <c r="Q52" s="105">
        <v>0</v>
      </c>
      <c r="R52" s="105">
        <v>0</v>
      </c>
      <c r="S52" s="105">
        <v>0</v>
      </c>
      <c r="T52" s="105">
        <v>0</v>
      </c>
      <c r="U52" s="105">
        <v>0</v>
      </c>
      <c r="V52" s="105">
        <v>0</v>
      </c>
      <c r="W52" s="105">
        <v>0</v>
      </c>
      <c r="X52" s="105">
        <v>0</v>
      </c>
      <c r="Y52" s="105">
        <v>0</v>
      </c>
      <c r="Z52" s="105">
        <v>0</v>
      </c>
      <c r="AA52" s="105">
        <v>0</v>
      </c>
      <c r="AB52" s="105">
        <v>0</v>
      </c>
      <c r="AC52" s="105">
        <v>0</v>
      </c>
      <c r="AD52" s="116">
        <f t="shared" si="3"/>
        <v>0</v>
      </c>
      <c r="AE52" s="105"/>
      <c r="AF52" s="83"/>
    </row>
    <row r="53" spans="1:32" s="87" customFormat="1" ht="36">
      <c r="A53" s="103" t="s">
        <v>201</v>
      </c>
      <c r="B53" s="101">
        <f t="shared" si="0"/>
        <v>212.14</v>
      </c>
      <c r="C53" s="105">
        <v>0</v>
      </c>
      <c r="D53" s="105">
        <v>0</v>
      </c>
      <c r="E53" s="105">
        <v>0</v>
      </c>
      <c r="F53" s="105">
        <v>212.14</v>
      </c>
      <c r="G53" s="105">
        <v>212.14</v>
      </c>
      <c r="H53" s="117">
        <v>0</v>
      </c>
      <c r="I53" s="117">
        <v>0</v>
      </c>
      <c r="J53" s="117">
        <v>0</v>
      </c>
      <c r="K53" s="116">
        <v>0</v>
      </c>
      <c r="L53" s="116">
        <v>0</v>
      </c>
      <c r="M53" s="116">
        <f t="shared" si="2"/>
        <v>212.14</v>
      </c>
      <c r="N53" s="105">
        <v>0</v>
      </c>
      <c r="O53" s="105">
        <v>0</v>
      </c>
      <c r="P53" s="105">
        <v>212.14</v>
      </c>
      <c r="Q53" s="105">
        <v>0</v>
      </c>
      <c r="R53" s="105">
        <v>0</v>
      </c>
      <c r="S53" s="105">
        <v>0</v>
      </c>
      <c r="T53" s="105">
        <v>0</v>
      </c>
      <c r="U53" s="105">
        <v>0</v>
      </c>
      <c r="V53" s="105">
        <v>0</v>
      </c>
      <c r="W53" s="105">
        <v>0</v>
      </c>
      <c r="X53" s="105">
        <v>0</v>
      </c>
      <c r="Y53" s="105">
        <v>0</v>
      </c>
      <c r="Z53" s="105">
        <v>0</v>
      </c>
      <c r="AA53" s="105">
        <v>0</v>
      </c>
      <c r="AB53" s="105">
        <v>0</v>
      </c>
      <c r="AC53" s="105">
        <v>0</v>
      </c>
      <c r="AD53" s="116">
        <f t="shared" si="3"/>
        <v>0</v>
      </c>
      <c r="AE53" s="105"/>
      <c r="AF53" s="83"/>
    </row>
    <row r="54" spans="1:31" s="89" customFormat="1" ht="19.5" customHeight="1">
      <c r="A54" s="111" t="s">
        <v>202</v>
      </c>
      <c r="B54" s="101">
        <f t="shared" si="0"/>
        <v>1290.737231</v>
      </c>
      <c r="C54" s="112">
        <f aca="true" t="shared" si="9" ref="C54:G54">SUM(C55:C67)</f>
        <v>196.334531</v>
      </c>
      <c r="D54" s="113">
        <f>SUM(D55:D79)</f>
        <v>0</v>
      </c>
      <c r="E54" s="112">
        <f t="shared" si="9"/>
        <v>1094.4027</v>
      </c>
      <c r="F54" s="113">
        <f t="shared" si="9"/>
        <v>0</v>
      </c>
      <c r="G54" s="112">
        <f t="shared" si="9"/>
        <v>1094.4027</v>
      </c>
      <c r="H54" s="116">
        <v>0</v>
      </c>
      <c r="I54" s="116">
        <v>0</v>
      </c>
      <c r="J54" s="116">
        <v>0</v>
      </c>
      <c r="K54" s="116">
        <v>0</v>
      </c>
      <c r="L54" s="116">
        <v>0</v>
      </c>
      <c r="M54" s="101">
        <f t="shared" si="2"/>
        <v>624.8860890000001</v>
      </c>
      <c r="N54" s="112">
        <f>SUM(N55:N67)</f>
        <v>166.303129</v>
      </c>
      <c r="O54" s="105">
        <v>0</v>
      </c>
      <c r="P54" s="112">
        <f>SUM(P55:P67)</f>
        <v>458.58296</v>
      </c>
      <c r="Q54" s="105">
        <v>0</v>
      </c>
      <c r="R54" s="105">
        <v>0</v>
      </c>
      <c r="S54" s="105">
        <v>0</v>
      </c>
      <c r="T54" s="105">
        <v>0</v>
      </c>
      <c r="U54" s="105">
        <v>0</v>
      </c>
      <c r="V54" s="105">
        <v>0</v>
      </c>
      <c r="W54" s="105">
        <v>0</v>
      </c>
      <c r="X54" s="105">
        <v>0</v>
      </c>
      <c r="Y54" s="105">
        <v>0</v>
      </c>
      <c r="Z54" s="105">
        <v>0</v>
      </c>
      <c r="AA54" s="105">
        <v>0</v>
      </c>
      <c r="AB54" s="105">
        <v>0</v>
      </c>
      <c r="AC54" s="105">
        <v>0</v>
      </c>
      <c r="AD54" s="101">
        <f t="shared" si="3"/>
        <v>665.851142</v>
      </c>
      <c r="AE54" s="113"/>
    </row>
    <row r="55" spans="1:31" s="83" customFormat="1" ht="36">
      <c r="A55" s="103" t="s">
        <v>203</v>
      </c>
      <c r="B55" s="101">
        <f t="shared" si="0"/>
        <v>146.443127</v>
      </c>
      <c r="C55" s="106">
        <v>146.443127</v>
      </c>
      <c r="D55" s="105">
        <v>0</v>
      </c>
      <c r="E55" s="105">
        <f aca="true" t="shared" si="10" ref="E55:E66">G55-D55</f>
        <v>0</v>
      </c>
      <c r="F55" s="105">
        <v>0</v>
      </c>
      <c r="G55" s="106">
        <v>0</v>
      </c>
      <c r="H55" s="117">
        <v>0</v>
      </c>
      <c r="I55" s="117">
        <v>0</v>
      </c>
      <c r="J55" s="117">
        <v>0</v>
      </c>
      <c r="K55" s="116">
        <v>0</v>
      </c>
      <c r="L55" s="116">
        <v>0</v>
      </c>
      <c r="M55" s="101">
        <f t="shared" si="2"/>
        <v>146.443127</v>
      </c>
      <c r="N55" s="106">
        <v>146.443127</v>
      </c>
      <c r="O55" s="105">
        <v>0</v>
      </c>
      <c r="P55" s="105">
        <v>0</v>
      </c>
      <c r="Q55" s="105">
        <v>0</v>
      </c>
      <c r="R55" s="105">
        <v>0</v>
      </c>
      <c r="S55" s="105">
        <v>0</v>
      </c>
      <c r="T55" s="105">
        <v>0</v>
      </c>
      <c r="U55" s="105">
        <v>0</v>
      </c>
      <c r="V55" s="105">
        <v>0</v>
      </c>
      <c r="W55" s="105">
        <v>0</v>
      </c>
      <c r="X55" s="105">
        <v>0</v>
      </c>
      <c r="Y55" s="105">
        <v>0</v>
      </c>
      <c r="Z55" s="105">
        <v>0</v>
      </c>
      <c r="AA55" s="105">
        <v>0</v>
      </c>
      <c r="AB55" s="105">
        <v>0</v>
      </c>
      <c r="AC55" s="105">
        <v>0</v>
      </c>
      <c r="AD55" s="116">
        <f t="shared" si="3"/>
        <v>0</v>
      </c>
      <c r="AE55" s="105"/>
    </row>
    <row r="56" spans="1:31" s="83" customFormat="1" ht="36">
      <c r="A56" s="103" t="s">
        <v>204</v>
      </c>
      <c r="B56" s="101">
        <f t="shared" si="0"/>
        <v>4.889543</v>
      </c>
      <c r="C56" s="106">
        <v>4.889543</v>
      </c>
      <c r="D56" s="105">
        <v>0</v>
      </c>
      <c r="E56" s="105">
        <f t="shared" si="10"/>
        <v>0</v>
      </c>
      <c r="F56" s="105">
        <v>0</v>
      </c>
      <c r="G56" s="106">
        <v>0</v>
      </c>
      <c r="H56" s="117">
        <v>0</v>
      </c>
      <c r="I56" s="117">
        <v>0</v>
      </c>
      <c r="J56" s="117">
        <v>0</v>
      </c>
      <c r="K56" s="116">
        <v>0</v>
      </c>
      <c r="L56" s="116">
        <v>0</v>
      </c>
      <c r="M56" s="101">
        <f t="shared" si="2"/>
        <v>4.889543</v>
      </c>
      <c r="N56" s="106">
        <v>4.889543</v>
      </c>
      <c r="O56" s="105">
        <v>0</v>
      </c>
      <c r="P56" s="105">
        <v>0</v>
      </c>
      <c r="Q56" s="105">
        <v>0</v>
      </c>
      <c r="R56" s="105">
        <v>0</v>
      </c>
      <c r="S56" s="105">
        <v>0</v>
      </c>
      <c r="T56" s="105">
        <v>0</v>
      </c>
      <c r="U56" s="105">
        <v>0</v>
      </c>
      <c r="V56" s="105">
        <v>0</v>
      </c>
      <c r="W56" s="105">
        <v>0</v>
      </c>
      <c r="X56" s="105">
        <v>0</v>
      </c>
      <c r="Y56" s="105">
        <v>0</v>
      </c>
      <c r="Z56" s="105">
        <v>0</v>
      </c>
      <c r="AA56" s="105">
        <v>0</v>
      </c>
      <c r="AB56" s="105">
        <v>0</v>
      </c>
      <c r="AC56" s="105">
        <v>0</v>
      </c>
      <c r="AD56" s="116">
        <f t="shared" si="3"/>
        <v>0</v>
      </c>
      <c r="AE56" s="105"/>
    </row>
    <row r="57" spans="1:31" s="83" customFormat="1" ht="54">
      <c r="A57" s="103" t="s">
        <v>205</v>
      </c>
      <c r="B57" s="101">
        <f t="shared" si="0"/>
        <v>45.001861</v>
      </c>
      <c r="C57" s="106">
        <v>45.001861</v>
      </c>
      <c r="D57" s="105">
        <v>0</v>
      </c>
      <c r="E57" s="105">
        <f t="shared" si="10"/>
        <v>0</v>
      </c>
      <c r="F57" s="105">
        <v>0</v>
      </c>
      <c r="G57" s="106">
        <v>0</v>
      </c>
      <c r="H57" s="117">
        <v>0</v>
      </c>
      <c r="I57" s="117">
        <v>0</v>
      </c>
      <c r="J57" s="117">
        <v>0</v>
      </c>
      <c r="K57" s="116">
        <v>0</v>
      </c>
      <c r="L57" s="116">
        <v>0</v>
      </c>
      <c r="M57" s="101">
        <f t="shared" si="2"/>
        <v>14.970459</v>
      </c>
      <c r="N57" s="106">
        <v>14.970459</v>
      </c>
      <c r="O57" s="105">
        <v>0</v>
      </c>
      <c r="P57" s="105">
        <v>0</v>
      </c>
      <c r="Q57" s="105">
        <v>0</v>
      </c>
      <c r="R57" s="105">
        <v>0</v>
      </c>
      <c r="S57" s="105">
        <v>0</v>
      </c>
      <c r="T57" s="105">
        <v>0</v>
      </c>
      <c r="U57" s="105">
        <v>0</v>
      </c>
      <c r="V57" s="105">
        <v>0</v>
      </c>
      <c r="W57" s="105">
        <v>0</v>
      </c>
      <c r="X57" s="105">
        <v>0</v>
      </c>
      <c r="Y57" s="105">
        <v>0</v>
      </c>
      <c r="Z57" s="105">
        <v>0</v>
      </c>
      <c r="AA57" s="105">
        <v>0</v>
      </c>
      <c r="AB57" s="105">
        <v>0</v>
      </c>
      <c r="AC57" s="105">
        <v>0</v>
      </c>
      <c r="AD57" s="101">
        <f t="shared" si="3"/>
        <v>30.031402</v>
      </c>
      <c r="AE57" s="105"/>
    </row>
    <row r="58" spans="1:31" s="83" customFormat="1" ht="36">
      <c r="A58" s="103" t="s">
        <v>206</v>
      </c>
      <c r="B58" s="101">
        <f t="shared" si="0"/>
        <v>48.2</v>
      </c>
      <c r="C58" s="105">
        <v>0</v>
      </c>
      <c r="D58" s="105">
        <v>0</v>
      </c>
      <c r="E58" s="105">
        <f t="shared" si="10"/>
        <v>48.2</v>
      </c>
      <c r="F58" s="105">
        <v>0</v>
      </c>
      <c r="G58" s="106">
        <v>48.2</v>
      </c>
      <c r="H58" s="117">
        <v>0</v>
      </c>
      <c r="I58" s="117">
        <v>0</v>
      </c>
      <c r="J58" s="117">
        <v>0</v>
      </c>
      <c r="K58" s="116">
        <v>0</v>
      </c>
      <c r="L58" s="116">
        <v>0</v>
      </c>
      <c r="M58" s="101">
        <f t="shared" si="2"/>
        <v>24.41193</v>
      </c>
      <c r="N58" s="105">
        <v>0</v>
      </c>
      <c r="O58" s="105">
        <v>0</v>
      </c>
      <c r="P58" s="106">
        <v>24.41193</v>
      </c>
      <c r="Q58" s="105">
        <v>0</v>
      </c>
      <c r="R58" s="105">
        <v>0</v>
      </c>
      <c r="S58" s="105">
        <v>0</v>
      </c>
      <c r="T58" s="105">
        <v>0</v>
      </c>
      <c r="U58" s="105">
        <v>0</v>
      </c>
      <c r="V58" s="105">
        <v>0</v>
      </c>
      <c r="W58" s="105">
        <v>0</v>
      </c>
      <c r="X58" s="105">
        <v>0</v>
      </c>
      <c r="Y58" s="105">
        <v>0</v>
      </c>
      <c r="Z58" s="105">
        <v>0</v>
      </c>
      <c r="AA58" s="105">
        <v>0</v>
      </c>
      <c r="AB58" s="105">
        <v>0</v>
      </c>
      <c r="AC58" s="105">
        <v>0</v>
      </c>
      <c r="AD58" s="101">
        <f t="shared" si="3"/>
        <v>23.78807</v>
      </c>
      <c r="AE58" s="105"/>
    </row>
    <row r="59" spans="1:31" s="83" customFormat="1" ht="36">
      <c r="A59" s="103" t="s">
        <v>207</v>
      </c>
      <c r="B59" s="101">
        <f t="shared" si="0"/>
        <v>30</v>
      </c>
      <c r="C59" s="105">
        <v>0</v>
      </c>
      <c r="D59" s="105">
        <v>0</v>
      </c>
      <c r="E59" s="105">
        <f t="shared" si="10"/>
        <v>30</v>
      </c>
      <c r="F59" s="105">
        <v>0</v>
      </c>
      <c r="G59" s="105">
        <v>30</v>
      </c>
      <c r="H59" s="117">
        <v>0</v>
      </c>
      <c r="I59" s="117">
        <v>0</v>
      </c>
      <c r="J59" s="117">
        <v>0</v>
      </c>
      <c r="K59" s="116">
        <v>0</v>
      </c>
      <c r="L59" s="116">
        <v>0</v>
      </c>
      <c r="M59" s="101">
        <f t="shared" si="2"/>
        <v>29.282</v>
      </c>
      <c r="N59" s="105">
        <v>0</v>
      </c>
      <c r="O59" s="105">
        <v>0</v>
      </c>
      <c r="P59" s="106">
        <v>29.282</v>
      </c>
      <c r="Q59" s="105">
        <v>0</v>
      </c>
      <c r="R59" s="105">
        <v>0</v>
      </c>
      <c r="S59" s="105">
        <v>0</v>
      </c>
      <c r="T59" s="105">
        <v>0</v>
      </c>
      <c r="U59" s="105">
        <v>0</v>
      </c>
      <c r="V59" s="105">
        <v>0</v>
      </c>
      <c r="W59" s="105">
        <v>0</v>
      </c>
      <c r="X59" s="105">
        <v>0</v>
      </c>
      <c r="Y59" s="105">
        <v>0</v>
      </c>
      <c r="Z59" s="105">
        <v>0</v>
      </c>
      <c r="AA59" s="105">
        <v>0</v>
      </c>
      <c r="AB59" s="105">
        <v>0</v>
      </c>
      <c r="AC59" s="105">
        <v>0</v>
      </c>
      <c r="AD59" s="101">
        <f t="shared" si="3"/>
        <v>0.718</v>
      </c>
      <c r="AE59" s="105"/>
    </row>
    <row r="60" spans="1:31" s="83" customFormat="1" ht="54">
      <c r="A60" s="103" t="s">
        <v>208</v>
      </c>
      <c r="B60" s="101">
        <f t="shared" si="0"/>
        <v>267</v>
      </c>
      <c r="C60" s="105">
        <v>0</v>
      </c>
      <c r="D60" s="105">
        <v>0</v>
      </c>
      <c r="E60" s="105">
        <f t="shared" si="10"/>
        <v>267</v>
      </c>
      <c r="F60" s="105">
        <v>0</v>
      </c>
      <c r="G60" s="105">
        <v>267</v>
      </c>
      <c r="H60" s="117">
        <v>0</v>
      </c>
      <c r="I60" s="117">
        <v>0</v>
      </c>
      <c r="J60" s="117">
        <v>0</v>
      </c>
      <c r="K60" s="116">
        <v>0</v>
      </c>
      <c r="L60" s="116">
        <v>0</v>
      </c>
      <c r="M60" s="101">
        <f t="shared" si="2"/>
        <v>251.6243</v>
      </c>
      <c r="N60" s="105">
        <v>0</v>
      </c>
      <c r="O60" s="105">
        <v>0</v>
      </c>
      <c r="P60" s="106">
        <v>251.6243</v>
      </c>
      <c r="Q60" s="105">
        <v>0</v>
      </c>
      <c r="R60" s="105">
        <v>0</v>
      </c>
      <c r="S60" s="105">
        <v>0</v>
      </c>
      <c r="T60" s="105">
        <v>0</v>
      </c>
      <c r="U60" s="105">
        <v>0</v>
      </c>
      <c r="V60" s="105">
        <v>0</v>
      </c>
      <c r="W60" s="105">
        <v>0</v>
      </c>
      <c r="X60" s="105">
        <v>0</v>
      </c>
      <c r="Y60" s="105">
        <v>0</v>
      </c>
      <c r="Z60" s="105">
        <v>0</v>
      </c>
      <c r="AA60" s="105">
        <v>0</v>
      </c>
      <c r="AB60" s="105">
        <v>0</v>
      </c>
      <c r="AC60" s="105">
        <v>0</v>
      </c>
      <c r="AD60" s="101">
        <f t="shared" si="3"/>
        <v>15.375699999999995</v>
      </c>
      <c r="AE60" s="105"/>
    </row>
    <row r="61" spans="1:31" s="83" customFormat="1" ht="72">
      <c r="A61" s="103" t="s">
        <v>209</v>
      </c>
      <c r="B61" s="101">
        <f t="shared" si="0"/>
        <v>10</v>
      </c>
      <c r="C61" s="105">
        <v>0</v>
      </c>
      <c r="D61" s="105">
        <v>0</v>
      </c>
      <c r="E61" s="105">
        <f t="shared" si="10"/>
        <v>10</v>
      </c>
      <c r="F61" s="105">
        <v>0</v>
      </c>
      <c r="G61" s="105">
        <v>10</v>
      </c>
      <c r="H61" s="117">
        <v>0</v>
      </c>
      <c r="I61" s="117">
        <v>0</v>
      </c>
      <c r="J61" s="117">
        <v>0</v>
      </c>
      <c r="K61" s="116">
        <v>0</v>
      </c>
      <c r="L61" s="116">
        <v>0</v>
      </c>
      <c r="M61" s="116">
        <f t="shared" si="2"/>
        <v>10</v>
      </c>
      <c r="N61" s="105">
        <v>0</v>
      </c>
      <c r="O61" s="105">
        <v>0</v>
      </c>
      <c r="P61" s="105">
        <v>10</v>
      </c>
      <c r="Q61" s="105">
        <v>0</v>
      </c>
      <c r="R61" s="105">
        <v>0</v>
      </c>
      <c r="S61" s="105">
        <v>0</v>
      </c>
      <c r="T61" s="105">
        <v>0</v>
      </c>
      <c r="U61" s="105">
        <v>0</v>
      </c>
      <c r="V61" s="105">
        <v>0</v>
      </c>
      <c r="W61" s="105">
        <v>0</v>
      </c>
      <c r="X61" s="105">
        <v>0</v>
      </c>
      <c r="Y61" s="105">
        <v>0</v>
      </c>
      <c r="Z61" s="105">
        <v>0</v>
      </c>
      <c r="AA61" s="105">
        <v>0</v>
      </c>
      <c r="AB61" s="105">
        <v>0</v>
      </c>
      <c r="AC61" s="105">
        <v>0</v>
      </c>
      <c r="AD61" s="116">
        <f t="shared" si="3"/>
        <v>0</v>
      </c>
      <c r="AE61" s="105"/>
    </row>
    <row r="62" spans="1:31" s="83" customFormat="1" ht="18">
      <c r="A62" s="103" t="s">
        <v>210</v>
      </c>
      <c r="B62" s="101">
        <f t="shared" si="0"/>
        <v>20</v>
      </c>
      <c r="C62" s="105">
        <v>0</v>
      </c>
      <c r="D62" s="105">
        <v>0</v>
      </c>
      <c r="E62" s="105">
        <f t="shared" si="10"/>
        <v>20</v>
      </c>
      <c r="F62" s="105">
        <v>0</v>
      </c>
      <c r="G62" s="105">
        <v>20</v>
      </c>
      <c r="H62" s="117">
        <v>0</v>
      </c>
      <c r="I62" s="117">
        <v>0</v>
      </c>
      <c r="J62" s="117">
        <v>0</v>
      </c>
      <c r="K62" s="116">
        <v>0</v>
      </c>
      <c r="L62" s="116">
        <v>0</v>
      </c>
      <c r="M62" s="116">
        <f t="shared" si="2"/>
        <v>0</v>
      </c>
      <c r="N62" s="105">
        <v>0</v>
      </c>
      <c r="O62" s="105">
        <v>0</v>
      </c>
      <c r="P62" s="105"/>
      <c r="Q62" s="105">
        <v>0</v>
      </c>
      <c r="R62" s="105">
        <v>0</v>
      </c>
      <c r="S62" s="105">
        <v>0</v>
      </c>
      <c r="T62" s="105">
        <v>0</v>
      </c>
      <c r="U62" s="105">
        <v>0</v>
      </c>
      <c r="V62" s="105">
        <v>0</v>
      </c>
      <c r="W62" s="105">
        <v>0</v>
      </c>
      <c r="X62" s="105">
        <v>0</v>
      </c>
      <c r="Y62" s="105">
        <v>0</v>
      </c>
      <c r="Z62" s="105">
        <v>0</v>
      </c>
      <c r="AA62" s="105">
        <v>0</v>
      </c>
      <c r="AB62" s="105">
        <v>0</v>
      </c>
      <c r="AC62" s="105">
        <v>0</v>
      </c>
      <c r="AD62" s="116">
        <f t="shared" si="3"/>
        <v>20</v>
      </c>
      <c r="AE62" s="105"/>
    </row>
    <row r="63" spans="1:31" s="83" customFormat="1" ht="18">
      <c r="A63" s="103" t="s">
        <v>211</v>
      </c>
      <c r="B63" s="101">
        <f t="shared" si="0"/>
        <v>20</v>
      </c>
      <c r="C63" s="105">
        <v>0</v>
      </c>
      <c r="D63" s="105">
        <v>0</v>
      </c>
      <c r="E63" s="105">
        <f t="shared" si="10"/>
        <v>20</v>
      </c>
      <c r="F63" s="105">
        <v>0</v>
      </c>
      <c r="G63" s="105">
        <v>20</v>
      </c>
      <c r="H63" s="117">
        <v>0</v>
      </c>
      <c r="I63" s="117">
        <v>0</v>
      </c>
      <c r="J63" s="117">
        <v>0</v>
      </c>
      <c r="K63" s="116">
        <v>0</v>
      </c>
      <c r="L63" s="116">
        <v>0</v>
      </c>
      <c r="M63" s="116">
        <f t="shared" si="2"/>
        <v>0</v>
      </c>
      <c r="N63" s="105">
        <v>0</v>
      </c>
      <c r="O63" s="105">
        <v>0</v>
      </c>
      <c r="P63" s="105"/>
      <c r="Q63" s="105">
        <v>0</v>
      </c>
      <c r="R63" s="105">
        <v>0</v>
      </c>
      <c r="S63" s="105">
        <v>0</v>
      </c>
      <c r="T63" s="105">
        <v>0</v>
      </c>
      <c r="U63" s="105">
        <v>0</v>
      </c>
      <c r="V63" s="105">
        <v>0</v>
      </c>
      <c r="W63" s="105">
        <v>0</v>
      </c>
      <c r="X63" s="105">
        <v>0</v>
      </c>
      <c r="Y63" s="105">
        <v>0</v>
      </c>
      <c r="Z63" s="105">
        <v>0</v>
      </c>
      <c r="AA63" s="105">
        <v>0</v>
      </c>
      <c r="AB63" s="105">
        <v>0</v>
      </c>
      <c r="AC63" s="105">
        <v>0</v>
      </c>
      <c r="AD63" s="116">
        <f t="shared" si="3"/>
        <v>20</v>
      </c>
      <c r="AE63" s="105"/>
    </row>
    <row r="64" spans="1:31" s="83" customFormat="1" ht="72">
      <c r="A64" s="103" t="s">
        <v>212</v>
      </c>
      <c r="B64" s="101">
        <f t="shared" si="0"/>
        <v>88.2027</v>
      </c>
      <c r="C64" s="105">
        <v>0</v>
      </c>
      <c r="D64" s="105">
        <v>0</v>
      </c>
      <c r="E64" s="105">
        <f t="shared" si="10"/>
        <v>88.2027</v>
      </c>
      <c r="F64" s="105">
        <v>0</v>
      </c>
      <c r="G64" s="106">
        <v>88.2027</v>
      </c>
      <c r="H64" s="117">
        <v>0</v>
      </c>
      <c r="I64" s="117">
        <v>0</v>
      </c>
      <c r="J64" s="117">
        <v>0</v>
      </c>
      <c r="K64" s="116">
        <v>0</v>
      </c>
      <c r="L64" s="116">
        <v>0</v>
      </c>
      <c r="M64" s="101">
        <f t="shared" si="2"/>
        <v>32.26473</v>
      </c>
      <c r="N64" s="105">
        <v>0</v>
      </c>
      <c r="O64" s="105">
        <v>0</v>
      </c>
      <c r="P64" s="106">
        <v>32.26473</v>
      </c>
      <c r="Q64" s="105">
        <v>0</v>
      </c>
      <c r="R64" s="105">
        <v>0</v>
      </c>
      <c r="S64" s="105">
        <v>0</v>
      </c>
      <c r="T64" s="105">
        <v>0</v>
      </c>
      <c r="U64" s="105">
        <v>0</v>
      </c>
      <c r="V64" s="105">
        <v>0</v>
      </c>
      <c r="W64" s="105">
        <v>0</v>
      </c>
      <c r="X64" s="105">
        <v>0</v>
      </c>
      <c r="Y64" s="105">
        <v>0</v>
      </c>
      <c r="Z64" s="105">
        <v>0</v>
      </c>
      <c r="AA64" s="105">
        <v>0</v>
      </c>
      <c r="AB64" s="105">
        <v>0</v>
      </c>
      <c r="AC64" s="105">
        <v>0</v>
      </c>
      <c r="AD64" s="101">
        <f t="shared" si="3"/>
        <v>55.93796999999999</v>
      </c>
      <c r="AE64" s="105"/>
    </row>
    <row r="65" spans="1:31" s="83" customFormat="1" ht="36">
      <c r="A65" s="103" t="s">
        <v>213</v>
      </c>
      <c r="B65" s="101">
        <f t="shared" si="0"/>
        <v>59</v>
      </c>
      <c r="C65" s="105">
        <v>0</v>
      </c>
      <c r="D65" s="105">
        <v>0</v>
      </c>
      <c r="E65" s="105">
        <f t="shared" si="10"/>
        <v>59</v>
      </c>
      <c r="F65" s="105">
        <v>0</v>
      </c>
      <c r="G65" s="105">
        <v>59</v>
      </c>
      <c r="H65" s="117">
        <v>0</v>
      </c>
      <c r="I65" s="117">
        <v>0</v>
      </c>
      <c r="J65" s="117">
        <v>0</v>
      </c>
      <c r="K65" s="116">
        <v>0</v>
      </c>
      <c r="L65" s="116">
        <v>0</v>
      </c>
      <c r="M65" s="116">
        <f t="shared" si="2"/>
        <v>59</v>
      </c>
      <c r="N65" s="105">
        <v>0</v>
      </c>
      <c r="O65" s="105">
        <v>0</v>
      </c>
      <c r="P65" s="105">
        <v>59</v>
      </c>
      <c r="Q65" s="105">
        <v>0</v>
      </c>
      <c r="R65" s="105">
        <v>0</v>
      </c>
      <c r="S65" s="105">
        <v>0</v>
      </c>
      <c r="T65" s="105">
        <v>0</v>
      </c>
      <c r="U65" s="105">
        <v>0</v>
      </c>
      <c r="V65" s="105">
        <v>0</v>
      </c>
      <c r="W65" s="105">
        <v>0</v>
      </c>
      <c r="X65" s="105">
        <v>0</v>
      </c>
      <c r="Y65" s="105">
        <v>0</v>
      </c>
      <c r="Z65" s="105">
        <v>0</v>
      </c>
      <c r="AA65" s="105">
        <v>0</v>
      </c>
      <c r="AB65" s="105">
        <v>0</v>
      </c>
      <c r="AC65" s="105">
        <v>0</v>
      </c>
      <c r="AD65" s="116">
        <f t="shared" si="3"/>
        <v>0</v>
      </c>
      <c r="AE65" s="105"/>
    </row>
    <row r="66" spans="1:31" s="83" customFormat="1" ht="18">
      <c r="A66" s="103" t="s">
        <v>214</v>
      </c>
      <c r="B66" s="101">
        <f t="shared" si="0"/>
        <v>52</v>
      </c>
      <c r="C66" s="105">
        <v>0</v>
      </c>
      <c r="D66" s="105">
        <v>0</v>
      </c>
      <c r="E66" s="105">
        <f t="shared" si="10"/>
        <v>52</v>
      </c>
      <c r="F66" s="105">
        <v>0</v>
      </c>
      <c r="G66" s="105">
        <v>52</v>
      </c>
      <c r="H66" s="117">
        <v>0</v>
      </c>
      <c r="I66" s="117">
        <v>0</v>
      </c>
      <c r="J66" s="117">
        <v>0</v>
      </c>
      <c r="K66" s="116">
        <v>0</v>
      </c>
      <c r="L66" s="116">
        <v>0</v>
      </c>
      <c r="M66" s="116">
        <f t="shared" si="2"/>
        <v>52</v>
      </c>
      <c r="N66" s="105">
        <v>0</v>
      </c>
      <c r="O66" s="105">
        <v>0</v>
      </c>
      <c r="P66" s="105">
        <v>52</v>
      </c>
      <c r="Q66" s="105">
        <v>0</v>
      </c>
      <c r="R66" s="105">
        <v>0</v>
      </c>
      <c r="S66" s="105">
        <v>0</v>
      </c>
      <c r="T66" s="105">
        <v>0</v>
      </c>
      <c r="U66" s="105">
        <v>0</v>
      </c>
      <c r="V66" s="105">
        <v>0</v>
      </c>
      <c r="W66" s="105">
        <v>0</v>
      </c>
      <c r="X66" s="105">
        <v>0</v>
      </c>
      <c r="Y66" s="105">
        <v>0</v>
      </c>
      <c r="Z66" s="105">
        <v>0</v>
      </c>
      <c r="AA66" s="105">
        <v>0</v>
      </c>
      <c r="AB66" s="105">
        <v>0</v>
      </c>
      <c r="AC66" s="105">
        <v>0</v>
      </c>
      <c r="AD66" s="116">
        <f t="shared" si="3"/>
        <v>0</v>
      </c>
      <c r="AE66" s="105"/>
    </row>
    <row r="67" spans="1:31" s="83" customFormat="1" ht="54">
      <c r="A67" s="103" t="s">
        <v>215</v>
      </c>
      <c r="B67" s="101">
        <f t="shared" si="0"/>
        <v>500</v>
      </c>
      <c r="C67" s="105">
        <v>0</v>
      </c>
      <c r="D67" s="105">
        <v>0</v>
      </c>
      <c r="E67" s="105">
        <v>500</v>
      </c>
      <c r="F67" s="105">
        <v>0</v>
      </c>
      <c r="G67" s="105">
        <v>500</v>
      </c>
      <c r="H67" s="117">
        <v>0</v>
      </c>
      <c r="I67" s="117">
        <v>0</v>
      </c>
      <c r="J67" s="117">
        <v>0</v>
      </c>
      <c r="K67" s="116">
        <v>0</v>
      </c>
      <c r="L67" s="116">
        <v>0</v>
      </c>
      <c r="M67" s="116">
        <f t="shared" si="2"/>
        <v>0</v>
      </c>
      <c r="N67" s="105">
        <v>0</v>
      </c>
      <c r="O67" s="105">
        <v>0</v>
      </c>
      <c r="P67" s="105">
        <v>0</v>
      </c>
      <c r="Q67" s="105">
        <v>0</v>
      </c>
      <c r="R67" s="105">
        <v>0</v>
      </c>
      <c r="S67" s="105">
        <v>0</v>
      </c>
      <c r="T67" s="105">
        <v>0</v>
      </c>
      <c r="U67" s="105">
        <v>0</v>
      </c>
      <c r="V67" s="105">
        <v>0</v>
      </c>
      <c r="W67" s="105">
        <v>0</v>
      </c>
      <c r="X67" s="105">
        <v>0</v>
      </c>
      <c r="Y67" s="105">
        <v>0</v>
      </c>
      <c r="Z67" s="105">
        <v>0</v>
      </c>
      <c r="AA67" s="105">
        <v>0</v>
      </c>
      <c r="AB67" s="105">
        <v>0</v>
      </c>
      <c r="AC67" s="105">
        <v>0</v>
      </c>
      <c r="AD67" s="116">
        <f t="shared" si="3"/>
        <v>500</v>
      </c>
      <c r="AE67" s="105"/>
    </row>
    <row r="68" spans="1:31" s="86" customFormat="1" ht="18">
      <c r="A68" s="100" t="s">
        <v>216</v>
      </c>
      <c r="B68" s="101">
        <f t="shared" si="0"/>
        <v>956.2332149999999</v>
      </c>
      <c r="C68" s="101">
        <f>C70+C72+C71+C73+C69</f>
        <v>88.67891200000001</v>
      </c>
      <c r="D68" s="105">
        <v>0</v>
      </c>
      <c r="E68" s="105">
        <v>0</v>
      </c>
      <c r="F68" s="105">
        <v>0</v>
      </c>
      <c r="G68" s="105">
        <v>0</v>
      </c>
      <c r="H68" s="117">
        <v>0</v>
      </c>
      <c r="I68" s="117">
        <v>0</v>
      </c>
      <c r="J68" s="117">
        <v>0</v>
      </c>
      <c r="K68" s="116">
        <v>0</v>
      </c>
      <c r="L68" s="101">
        <f>8675543.03/(10000)</f>
        <v>867.5543029999999</v>
      </c>
      <c r="M68" s="101">
        <f t="shared" si="2"/>
        <v>724.5352939999999</v>
      </c>
      <c r="N68" s="101">
        <v>43.79</v>
      </c>
      <c r="O68" s="105">
        <v>0</v>
      </c>
      <c r="P68" s="105"/>
      <c r="Q68" s="105">
        <v>0</v>
      </c>
      <c r="R68" s="105">
        <v>0</v>
      </c>
      <c r="S68" s="105">
        <v>0</v>
      </c>
      <c r="T68" s="105">
        <v>0</v>
      </c>
      <c r="U68" s="105">
        <v>0</v>
      </c>
      <c r="V68" s="105">
        <v>0</v>
      </c>
      <c r="W68" s="105">
        <v>0</v>
      </c>
      <c r="X68" s="105">
        <v>0</v>
      </c>
      <c r="Y68" s="105">
        <v>0</v>
      </c>
      <c r="Z68" s="105">
        <v>0</v>
      </c>
      <c r="AA68" s="105">
        <v>0</v>
      </c>
      <c r="AB68" s="101">
        <f>AB69+AB70+AB75</f>
        <v>680.745294</v>
      </c>
      <c r="AC68" s="105">
        <v>0</v>
      </c>
      <c r="AD68" s="101">
        <f t="shared" si="3"/>
        <v>231.69792099999995</v>
      </c>
      <c r="AE68" s="116"/>
    </row>
    <row r="69" spans="1:31" s="90" customFormat="1" ht="18">
      <c r="A69" s="127" t="s">
        <v>217</v>
      </c>
      <c r="B69" s="101">
        <f t="shared" si="0"/>
        <v>383.120915</v>
      </c>
      <c r="C69" s="101">
        <f>865666.12/(10000)</f>
        <v>86.566612</v>
      </c>
      <c r="D69" s="105">
        <v>0</v>
      </c>
      <c r="E69" s="105">
        <v>0</v>
      </c>
      <c r="F69" s="105">
        <v>0</v>
      </c>
      <c r="G69" s="105">
        <v>0</v>
      </c>
      <c r="H69" s="117">
        <v>0</v>
      </c>
      <c r="I69" s="117">
        <v>0</v>
      </c>
      <c r="J69" s="117">
        <v>0</v>
      </c>
      <c r="K69" s="116">
        <v>0</v>
      </c>
      <c r="L69" s="101">
        <f>2965543.03/(10000)</f>
        <v>296.554303</v>
      </c>
      <c r="M69" s="101">
        <f t="shared" si="2"/>
        <v>338.13</v>
      </c>
      <c r="N69" s="101">
        <v>41.68</v>
      </c>
      <c r="O69" s="105">
        <v>0</v>
      </c>
      <c r="P69" s="105"/>
      <c r="Q69" s="105">
        <v>0</v>
      </c>
      <c r="R69" s="105">
        <v>0</v>
      </c>
      <c r="S69" s="105">
        <v>0</v>
      </c>
      <c r="T69" s="105">
        <v>0</v>
      </c>
      <c r="U69" s="105">
        <v>0</v>
      </c>
      <c r="V69" s="105">
        <v>0</v>
      </c>
      <c r="W69" s="105">
        <v>0</v>
      </c>
      <c r="X69" s="105">
        <v>0</v>
      </c>
      <c r="Y69" s="105">
        <v>0</v>
      </c>
      <c r="Z69" s="105">
        <v>0</v>
      </c>
      <c r="AA69" s="105">
        <v>0</v>
      </c>
      <c r="AB69" s="132">
        <v>296.45</v>
      </c>
      <c r="AC69" s="105">
        <v>0</v>
      </c>
      <c r="AD69" s="101">
        <f t="shared" si="3"/>
        <v>44.99091500000003</v>
      </c>
      <c r="AE69" s="133"/>
    </row>
    <row r="70" spans="1:31" s="86" customFormat="1" ht="36">
      <c r="A70" s="100" t="s">
        <v>218</v>
      </c>
      <c r="B70" s="101">
        <f t="shared" si="0"/>
        <v>302.3123</v>
      </c>
      <c r="C70" s="116">
        <f>21123/(10000)</f>
        <v>2.1123</v>
      </c>
      <c r="D70" s="105">
        <v>0</v>
      </c>
      <c r="E70" s="105">
        <v>0</v>
      </c>
      <c r="F70" s="105">
        <v>0</v>
      </c>
      <c r="G70" s="105">
        <v>0</v>
      </c>
      <c r="H70" s="117">
        <v>0</v>
      </c>
      <c r="I70" s="117">
        <v>0</v>
      </c>
      <c r="J70" s="117">
        <v>0</v>
      </c>
      <c r="K70" s="116">
        <v>0</v>
      </c>
      <c r="L70" s="101">
        <f>SUM(L71:L74)</f>
        <v>300.2</v>
      </c>
      <c r="M70" s="101">
        <f t="shared" si="2"/>
        <v>302.3123</v>
      </c>
      <c r="N70" s="101">
        <f>21123/(10000)</f>
        <v>2.1123</v>
      </c>
      <c r="O70" s="105">
        <v>0</v>
      </c>
      <c r="P70" s="105">
        <v>0</v>
      </c>
      <c r="Q70" s="105">
        <v>0</v>
      </c>
      <c r="R70" s="105">
        <v>0</v>
      </c>
      <c r="S70" s="105">
        <v>0</v>
      </c>
      <c r="T70" s="105">
        <v>0</v>
      </c>
      <c r="U70" s="105">
        <v>0</v>
      </c>
      <c r="V70" s="105">
        <v>0</v>
      </c>
      <c r="W70" s="105">
        <v>0</v>
      </c>
      <c r="X70" s="105">
        <v>0</v>
      </c>
      <c r="Y70" s="105">
        <v>0</v>
      </c>
      <c r="Z70" s="105">
        <v>0</v>
      </c>
      <c r="AA70" s="105">
        <v>0</v>
      </c>
      <c r="AB70" s="116">
        <f>SUM(AB71:AB74)</f>
        <v>300.2</v>
      </c>
      <c r="AC70" s="105">
        <v>0</v>
      </c>
      <c r="AD70" s="116">
        <f t="shared" si="3"/>
        <v>0</v>
      </c>
      <c r="AE70" s="116"/>
    </row>
    <row r="71" spans="1:31" s="83" customFormat="1" ht="36">
      <c r="A71" s="103" t="s">
        <v>219</v>
      </c>
      <c r="B71" s="101">
        <f t="shared" si="0"/>
        <v>2</v>
      </c>
      <c r="C71" s="105">
        <v>0</v>
      </c>
      <c r="D71" s="105">
        <v>0</v>
      </c>
      <c r="E71" s="105">
        <v>0</v>
      </c>
      <c r="F71" s="105">
        <v>0</v>
      </c>
      <c r="G71" s="105">
        <v>0</v>
      </c>
      <c r="H71" s="117">
        <v>0</v>
      </c>
      <c r="I71" s="117">
        <v>0</v>
      </c>
      <c r="J71" s="117">
        <v>0</v>
      </c>
      <c r="K71" s="116">
        <v>0</v>
      </c>
      <c r="L71" s="105">
        <v>2</v>
      </c>
      <c r="M71" s="116">
        <f t="shared" si="2"/>
        <v>2</v>
      </c>
      <c r="N71" s="105">
        <v>0</v>
      </c>
      <c r="O71" s="105">
        <v>0</v>
      </c>
      <c r="P71" s="105">
        <v>0</v>
      </c>
      <c r="Q71" s="105">
        <v>0</v>
      </c>
      <c r="R71" s="105">
        <v>0</v>
      </c>
      <c r="S71" s="105">
        <v>0</v>
      </c>
      <c r="T71" s="105">
        <v>0</v>
      </c>
      <c r="U71" s="105">
        <v>0</v>
      </c>
      <c r="V71" s="105">
        <v>0</v>
      </c>
      <c r="W71" s="105">
        <v>0</v>
      </c>
      <c r="X71" s="105">
        <v>0</v>
      </c>
      <c r="Y71" s="105">
        <v>0</v>
      </c>
      <c r="Z71" s="105">
        <v>0</v>
      </c>
      <c r="AA71" s="105">
        <v>0</v>
      </c>
      <c r="AB71" s="105">
        <v>2</v>
      </c>
      <c r="AC71" s="105">
        <v>0</v>
      </c>
      <c r="AD71" s="116">
        <f t="shared" si="3"/>
        <v>0</v>
      </c>
      <c r="AE71" s="105"/>
    </row>
    <row r="72" spans="1:31" s="83" customFormat="1" ht="36">
      <c r="A72" s="103" t="s">
        <v>220</v>
      </c>
      <c r="B72" s="101">
        <f aca="true" t="shared" si="11" ref="B72:B74">C72+G72+L72</f>
        <v>30</v>
      </c>
      <c r="C72" s="105">
        <v>0</v>
      </c>
      <c r="D72" s="105">
        <v>0</v>
      </c>
      <c r="E72" s="105">
        <v>0</v>
      </c>
      <c r="F72" s="105">
        <v>0</v>
      </c>
      <c r="G72" s="105">
        <v>0</v>
      </c>
      <c r="H72" s="117">
        <v>0</v>
      </c>
      <c r="I72" s="117">
        <v>0</v>
      </c>
      <c r="J72" s="117">
        <v>0</v>
      </c>
      <c r="K72" s="116">
        <v>0</v>
      </c>
      <c r="L72" s="105">
        <v>30</v>
      </c>
      <c r="M72" s="116">
        <f aca="true" t="shared" si="12" ref="M72:M79">N72+P72+AB72</f>
        <v>30</v>
      </c>
      <c r="N72" s="105">
        <v>0</v>
      </c>
      <c r="O72" s="105">
        <v>0</v>
      </c>
      <c r="P72" s="105">
        <v>0</v>
      </c>
      <c r="Q72" s="105">
        <v>0</v>
      </c>
      <c r="R72" s="105">
        <v>0</v>
      </c>
      <c r="S72" s="105">
        <v>0</v>
      </c>
      <c r="T72" s="105">
        <v>0</v>
      </c>
      <c r="U72" s="105">
        <v>0</v>
      </c>
      <c r="V72" s="105">
        <v>0</v>
      </c>
      <c r="W72" s="105">
        <v>0</v>
      </c>
      <c r="X72" s="105">
        <v>0</v>
      </c>
      <c r="Y72" s="105">
        <v>0</v>
      </c>
      <c r="Z72" s="105">
        <v>0</v>
      </c>
      <c r="AA72" s="105">
        <v>0</v>
      </c>
      <c r="AB72" s="105">
        <v>30</v>
      </c>
      <c r="AC72" s="105">
        <v>0</v>
      </c>
      <c r="AD72" s="116">
        <f aca="true" t="shared" si="13" ref="AD72:AD79">B72-M72</f>
        <v>0</v>
      </c>
      <c r="AE72" s="105"/>
    </row>
    <row r="73" spans="1:31" s="88" customFormat="1" ht="36">
      <c r="A73" s="109" t="s">
        <v>221</v>
      </c>
      <c r="B73" s="101">
        <f t="shared" si="11"/>
        <v>268.2</v>
      </c>
      <c r="C73" s="105">
        <v>0</v>
      </c>
      <c r="D73" s="110">
        <v>0</v>
      </c>
      <c r="E73" s="105">
        <v>0</v>
      </c>
      <c r="F73" s="110">
        <v>0</v>
      </c>
      <c r="G73" s="121">
        <v>0</v>
      </c>
      <c r="H73" s="117">
        <v>0</v>
      </c>
      <c r="I73" s="117">
        <v>0</v>
      </c>
      <c r="J73" s="117">
        <v>0</v>
      </c>
      <c r="K73" s="116">
        <v>0</v>
      </c>
      <c r="L73" s="106">
        <v>268.2</v>
      </c>
      <c r="M73" s="101">
        <f t="shared" si="12"/>
        <v>268.2</v>
      </c>
      <c r="N73" s="105">
        <v>0</v>
      </c>
      <c r="O73" s="105">
        <v>0</v>
      </c>
      <c r="P73" s="110">
        <v>0</v>
      </c>
      <c r="Q73" s="105">
        <v>0</v>
      </c>
      <c r="R73" s="105">
        <v>0</v>
      </c>
      <c r="S73" s="105">
        <v>0</v>
      </c>
      <c r="T73" s="105">
        <v>0</v>
      </c>
      <c r="U73" s="105">
        <v>0</v>
      </c>
      <c r="V73" s="105">
        <v>0</v>
      </c>
      <c r="W73" s="105">
        <v>0</v>
      </c>
      <c r="X73" s="105">
        <v>0</v>
      </c>
      <c r="Y73" s="105">
        <v>0</v>
      </c>
      <c r="Z73" s="105">
        <v>0</v>
      </c>
      <c r="AA73" s="105">
        <v>0</v>
      </c>
      <c r="AB73" s="106">
        <v>268.2</v>
      </c>
      <c r="AC73" s="105">
        <v>0</v>
      </c>
      <c r="AD73" s="116">
        <f t="shared" si="13"/>
        <v>0</v>
      </c>
      <c r="AE73" s="110"/>
    </row>
    <row r="74" spans="1:31" s="83" customFormat="1" ht="18">
      <c r="A74" s="103" t="s">
        <v>222</v>
      </c>
      <c r="B74" s="101">
        <f t="shared" si="11"/>
        <v>2.1123</v>
      </c>
      <c r="C74" s="106">
        <v>2.1123</v>
      </c>
      <c r="D74" s="105"/>
      <c r="E74" s="105">
        <f aca="true" t="shared" si="14" ref="E74:E79">G74-D74</f>
        <v>0</v>
      </c>
      <c r="F74" s="105">
        <v>0</v>
      </c>
      <c r="G74" s="106">
        <v>0</v>
      </c>
      <c r="H74" s="117">
        <v>0</v>
      </c>
      <c r="I74" s="117">
        <v>0</v>
      </c>
      <c r="J74" s="117">
        <v>0</v>
      </c>
      <c r="K74" s="116">
        <v>0</v>
      </c>
      <c r="L74" s="106"/>
      <c r="M74" s="101">
        <f t="shared" si="12"/>
        <v>2.1123</v>
      </c>
      <c r="N74" s="106">
        <v>2.1123</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16">
        <f t="shared" si="13"/>
        <v>0</v>
      </c>
      <c r="AE74" s="105"/>
    </row>
    <row r="75" spans="1:31" s="86" customFormat="1" ht="36">
      <c r="A75" s="100" t="s">
        <v>223</v>
      </c>
      <c r="B75" s="101">
        <f>SUM(B76:B79)</f>
        <v>270.79999999999995</v>
      </c>
      <c r="C75" s="105">
        <v>0</v>
      </c>
      <c r="D75" s="105">
        <v>0</v>
      </c>
      <c r="E75" s="105">
        <v>0</v>
      </c>
      <c r="F75" s="105">
        <v>0</v>
      </c>
      <c r="G75" s="105">
        <v>0</v>
      </c>
      <c r="H75" s="116">
        <v>0</v>
      </c>
      <c r="I75" s="116">
        <v>0</v>
      </c>
      <c r="J75" s="116">
        <v>0</v>
      </c>
      <c r="K75" s="116">
        <v>0</v>
      </c>
      <c r="L75" s="101">
        <v>270.8</v>
      </c>
      <c r="M75" s="101">
        <f t="shared" si="12"/>
        <v>84.095294</v>
      </c>
      <c r="N75" s="105">
        <v>0</v>
      </c>
      <c r="O75" s="105">
        <v>0</v>
      </c>
      <c r="P75" s="105">
        <v>0</v>
      </c>
      <c r="Q75" s="105">
        <v>0</v>
      </c>
      <c r="R75" s="105">
        <v>0</v>
      </c>
      <c r="S75" s="105">
        <v>0</v>
      </c>
      <c r="T75" s="105">
        <v>0</v>
      </c>
      <c r="U75" s="105">
        <v>0</v>
      </c>
      <c r="V75" s="105">
        <v>0</v>
      </c>
      <c r="W75" s="105">
        <v>0</v>
      </c>
      <c r="X75" s="105">
        <v>0</v>
      </c>
      <c r="Y75" s="105">
        <v>0</v>
      </c>
      <c r="Z75" s="105">
        <v>0</v>
      </c>
      <c r="AA75" s="105">
        <v>0</v>
      </c>
      <c r="AB75" s="101">
        <f>SUM(AB76:AB79)</f>
        <v>84.095294</v>
      </c>
      <c r="AC75" s="105">
        <v>0</v>
      </c>
      <c r="AD75" s="101">
        <f t="shared" si="13"/>
        <v>186.70470599999996</v>
      </c>
      <c r="AE75" s="116"/>
    </row>
    <row r="76" spans="1:31" s="83" customFormat="1" ht="36">
      <c r="A76" s="103" t="s">
        <v>224</v>
      </c>
      <c r="B76" s="101">
        <f aca="true" t="shared" si="15" ref="B76:B79">C76+G76+L76</f>
        <v>30</v>
      </c>
      <c r="C76" s="105">
        <v>0</v>
      </c>
      <c r="D76" s="105">
        <v>0</v>
      </c>
      <c r="E76" s="105">
        <f t="shared" si="14"/>
        <v>0</v>
      </c>
      <c r="F76" s="105">
        <v>0</v>
      </c>
      <c r="G76" s="106">
        <v>0</v>
      </c>
      <c r="H76" s="116">
        <v>0</v>
      </c>
      <c r="I76" s="116">
        <v>0</v>
      </c>
      <c r="J76" s="116">
        <v>0</v>
      </c>
      <c r="K76" s="116">
        <v>0</v>
      </c>
      <c r="L76" s="105">
        <v>30</v>
      </c>
      <c r="M76" s="101">
        <f t="shared" si="12"/>
        <v>8.14234</v>
      </c>
      <c r="N76" s="105">
        <v>0</v>
      </c>
      <c r="O76" s="105">
        <v>0</v>
      </c>
      <c r="P76" s="105">
        <v>0</v>
      </c>
      <c r="Q76" s="105">
        <v>0</v>
      </c>
      <c r="R76" s="105">
        <v>0</v>
      </c>
      <c r="S76" s="105">
        <v>0</v>
      </c>
      <c r="T76" s="105">
        <v>0</v>
      </c>
      <c r="U76" s="105">
        <v>0</v>
      </c>
      <c r="V76" s="105">
        <v>0</v>
      </c>
      <c r="W76" s="105">
        <v>0</v>
      </c>
      <c r="X76" s="105">
        <v>0</v>
      </c>
      <c r="Y76" s="105">
        <v>0</v>
      </c>
      <c r="Z76" s="105">
        <v>0</v>
      </c>
      <c r="AA76" s="105">
        <v>0</v>
      </c>
      <c r="AB76" s="106">
        <v>8.14234</v>
      </c>
      <c r="AC76" s="105">
        <v>0</v>
      </c>
      <c r="AD76" s="101">
        <f t="shared" si="13"/>
        <v>21.85766</v>
      </c>
      <c r="AE76" s="105"/>
    </row>
    <row r="77" spans="1:31" s="83" customFormat="1" ht="18">
      <c r="A77" s="103" t="s">
        <v>225</v>
      </c>
      <c r="B77" s="101">
        <f t="shared" si="15"/>
        <v>222</v>
      </c>
      <c r="C77" s="105">
        <v>0</v>
      </c>
      <c r="D77" s="105">
        <v>0</v>
      </c>
      <c r="E77" s="105">
        <f t="shared" si="14"/>
        <v>0</v>
      </c>
      <c r="F77" s="105">
        <v>0</v>
      </c>
      <c r="G77" s="105">
        <v>0</v>
      </c>
      <c r="H77" s="116">
        <v>0</v>
      </c>
      <c r="I77" s="116">
        <v>0</v>
      </c>
      <c r="J77" s="116">
        <v>0</v>
      </c>
      <c r="K77" s="116">
        <v>0</v>
      </c>
      <c r="L77" s="105">
        <v>222</v>
      </c>
      <c r="M77" s="101">
        <f t="shared" si="12"/>
        <v>62.062954</v>
      </c>
      <c r="N77" s="105">
        <v>0</v>
      </c>
      <c r="O77" s="105">
        <v>0</v>
      </c>
      <c r="P77" s="105">
        <v>0</v>
      </c>
      <c r="Q77" s="105">
        <v>0</v>
      </c>
      <c r="R77" s="105">
        <v>0</v>
      </c>
      <c r="S77" s="105">
        <v>0</v>
      </c>
      <c r="T77" s="105">
        <v>0</v>
      </c>
      <c r="U77" s="105">
        <v>0</v>
      </c>
      <c r="V77" s="105">
        <v>0</v>
      </c>
      <c r="W77" s="105">
        <v>0</v>
      </c>
      <c r="X77" s="105">
        <v>0</v>
      </c>
      <c r="Y77" s="105">
        <v>0</v>
      </c>
      <c r="Z77" s="105">
        <v>0</v>
      </c>
      <c r="AA77" s="105">
        <v>0</v>
      </c>
      <c r="AB77" s="106">
        <v>62.062954</v>
      </c>
      <c r="AC77" s="105">
        <v>0</v>
      </c>
      <c r="AD77" s="101">
        <f t="shared" si="13"/>
        <v>159.937046</v>
      </c>
      <c r="AE77" s="105"/>
    </row>
    <row r="78" spans="1:31" s="83" customFormat="1" ht="18">
      <c r="A78" s="103" t="s">
        <v>226</v>
      </c>
      <c r="B78" s="101">
        <f t="shared" si="15"/>
        <v>10.4</v>
      </c>
      <c r="C78" s="105">
        <v>0</v>
      </c>
      <c r="D78" s="105">
        <v>0</v>
      </c>
      <c r="E78" s="105">
        <f t="shared" si="14"/>
        <v>0</v>
      </c>
      <c r="F78" s="105">
        <v>0</v>
      </c>
      <c r="G78" s="106">
        <v>0</v>
      </c>
      <c r="H78" s="116">
        <v>0</v>
      </c>
      <c r="I78" s="116">
        <v>0</v>
      </c>
      <c r="J78" s="116">
        <v>0</v>
      </c>
      <c r="K78" s="116">
        <v>0</v>
      </c>
      <c r="L78" s="106">
        <v>10.4</v>
      </c>
      <c r="M78" s="101">
        <f t="shared" si="12"/>
        <v>5.5</v>
      </c>
      <c r="N78" s="105">
        <v>0</v>
      </c>
      <c r="O78" s="105">
        <v>0</v>
      </c>
      <c r="P78" s="105">
        <v>0</v>
      </c>
      <c r="Q78" s="105">
        <v>0</v>
      </c>
      <c r="R78" s="105">
        <v>0</v>
      </c>
      <c r="S78" s="105">
        <v>0</v>
      </c>
      <c r="T78" s="105">
        <v>0</v>
      </c>
      <c r="U78" s="105">
        <v>0</v>
      </c>
      <c r="V78" s="105">
        <v>0</v>
      </c>
      <c r="W78" s="105">
        <v>0</v>
      </c>
      <c r="X78" s="105">
        <v>0</v>
      </c>
      <c r="Y78" s="105">
        <v>0</v>
      </c>
      <c r="Z78" s="105">
        <v>0</v>
      </c>
      <c r="AA78" s="105">
        <v>0</v>
      </c>
      <c r="AB78" s="106">
        <v>5.5</v>
      </c>
      <c r="AC78" s="105">
        <v>0</v>
      </c>
      <c r="AD78" s="101">
        <f t="shared" si="13"/>
        <v>4.9</v>
      </c>
      <c r="AE78" s="105"/>
    </row>
    <row r="79" spans="1:31" s="83" customFormat="1" ht="36">
      <c r="A79" s="103" t="s">
        <v>227</v>
      </c>
      <c r="B79" s="101">
        <f t="shared" si="15"/>
        <v>8.4</v>
      </c>
      <c r="C79" s="105">
        <v>0</v>
      </c>
      <c r="D79" s="105">
        <v>0</v>
      </c>
      <c r="E79" s="105">
        <f t="shared" si="14"/>
        <v>0</v>
      </c>
      <c r="F79" s="105">
        <v>0</v>
      </c>
      <c r="G79" s="106">
        <v>0</v>
      </c>
      <c r="H79" s="116">
        <v>0</v>
      </c>
      <c r="I79" s="116">
        <v>0</v>
      </c>
      <c r="J79" s="116">
        <v>0</v>
      </c>
      <c r="K79" s="116">
        <v>0</v>
      </c>
      <c r="L79" s="106">
        <v>8.4</v>
      </c>
      <c r="M79" s="116">
        <f t="shared" si="12"/>
        <v>8.39</v>
      </c>
      <c r="N79" s="105">
        <v>0</v>
      </c>
      <c r="O79" s="105">
        <v>0</v>
      </c>
      <c r="P79" s="105">
        <v>0</v>
      </c>
      <c r="Q79" s="105">
        <v>0</v>
      </c>
      <c r="R79" s="105">
        <v>0</v>
      </c>
      <c r="S79" s="105">
        <v>0</v>
      </c>
      <c r="T79" s="105">
        <v>0</v>
      </c>
      <c r="U79" s="105">
        <v>0</v>
      </c>
      <c r="V79" s="105">
        <v>0</v>
      </c>
      <c r="W79" s="105">
        <v>0</v>
      </c>
      <c r="X79" s="105">
        <v>0</v>
      </c>
      <c r="Y79" s="105">
        <v>0</v>
      </c>
      <c r="Z79" s="105">
        <v>0</v>
      </c>
      <c r="AA79" s="105">
        <v>0</v>
      </c>
      <c r="AB79" s="105">
        <v>8.39</v>
      </c>
      <c r="AC79" s="105">
        <v>0</v>
      </c>
      <c r="AD79" s="116">
        <f t="shared" si="13"/>
        <v>0.009999999999999787</v>
      </c>
      <c r="AE79" s="105"/>
    </row>
    <row r="80" spans="1:31" s="83" customFormat="1" ht="13.5">
      <c r="A80" s="128" t="s">
        <v>228</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row>
    <row r="81" spans="1:31" s="83" customFormat="1" ht="13.5">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row>
    <row r="82" spans="1:31" s="83" customFormat="1" ht="36"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row>
    <row r="83" spans="1:31" s="83" customFormat="1" ht="18">
      <c r="A83" s="130"/>
      <c r="B83" s="118"/>
      <c r="C83" s="118"/>
      <c r="D83" s="118"/>
      <c r="E83" s="118"/>
      <c r="F83" s="118"/>
      <c r="G83" s="131"/>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row>
    <row r="84" spans="1:31" s="83" customFormat="1" ht="18">
      <c r="A84" s="130"/>
      <c r="B84" s="118"/>
      <c r="C84" s="118"/>
      <c r="D84" s="118"/>
      <c r="E84" s="118"/>
      <c r="F84" s="118"/>
      <c r="G84" s="131"/>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row>
    <row r="85" spans="1:31" s="83" customFormat="1" ht="18">
      <c r="A85" s="130"/>
      <c r="B85" s="118"/>
      <c r="C85" s="118"/>
      <c r="D85" s="118"/>
      <c r="E85" s="118"/>
      <c r="F85" s="118"/>
      <c r="G85" s="131"/>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row>
    <row r="86" spans="1:31" s="83" customFormat="1" ht="18">
      <c r="A86" s="130"/>
      <c r="B86" s="118"/>
      <c r="C86" s="118"/>
      <c r="D86" s="118"/>
      <c r="E86" s="118"/>
      <c r="F86" s="118"/>
      <c r="G86" s="131"/>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1:31" s="83" customFormat="1" ht="18">
      <c r="A87" s="130"/>
      <c r="B87" s="118"/>
      <c r="C87" s="118"/>
      <c r="D87" s="118"/>
      <c r="E87" s="118"/>
      <c r="F87" s="118"/>
      <c r="G87" s="131"/>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row>
  </sheetData>
  <sheetProtection/>
  <mergeCells count="21">
    <mergeCell ref="A2:AD2"/>
    <mergeCell ref="A3:AD3"/>
    <mergeCell ref="T4:V4"/>
    <mergeCell ref="B5:L5"/>
    <mergeCell ref="M5:AC5"/>
    <mergeCell ref="D6:G6"/>
    <mergeCell ref="H6:J6"/>
    <mergeCell ref="N6:O6"/>
    <mergeCell ref="P6:S6"/>
    <mergeCell ref="T6:W6"/>
    <mergeCell ref="X6:AA6"/>
    <mergeCell ref="AB6:AC6"/>
    <mergeCell ref="A5:A7"/>
    <mergeCell ref="B6:B7"/>
    <mergeCell ref="C6:C7"/>
    <mergeCell ref="K6:K7"/>
    <mergeCell ref="L6:L7"/>
    <mergeCell ref="M6:M7"/>
    <mergeCell ref="AD5:AD7"/>
    <mergeCell ref="AE5:AE7"/>
    <mergeCell ref="A80:AE82"/>
  </mergeCells>
  <printOptions/>
  <pageMargins left="0.2" right="0.2" top="0.75" bottom="0.35" header="0.31" footer="0.31"/>
  <pageSetup fitToHeight="0" fitToWidth="1" horizontalDpi="600" verticalDpi="600" orientation="landscape" paperSize="9" scale="43"/>
</worksheet>
</file>

<file path=xl/worksheets/sheet3.xml><?xml version="1.0" encoding="utf-8"?>
<worksheet xmlns="http://schemas.openxmlformats.org/spreadsheetml/2006/main" xmlns:r="http://schemas.openxmlformats.org/officeDocument/2006/relationships">
  <dimension ref="A1:AF87"/>
  <sheetViews>
    <sheetView zoomScaleSheetLayoutView="100" workbookViewId="0" topLeftCell="A7">
      <selection activeCell="A5" sqref="A1:IV65536"/>
    </sheetView>
  </sheetViews>
  <sheetFormatPr defaultColWidth="9.00390625" defaultRowHeight="15"/>
  <cols>
    <col min="1" max="1" width="23.8515625" style="9" customWidth="1"/>
    <col min="2" max="2" width="17.421875" style="1" customWidth="1"/>
    <col min="3" max="3" width="16.28125" style="1" customWidth="1"/>
    <col min="4" max="4" width="17.140625" style="1" customWidth="1"/>
    <col min="5" max="5" width="17.28125" style="1" customWidth="1"/>
    <col min="6" max="6" width="13.00390625" style="1" customWidth="1"/>
    <col min="7" max="7" width="19.421875" style="1" customWidth="1"/>
    <col min="8" max="8" width="4.28125" style="1" customWidth="1"/>
    <col min="9" max="10" width="5.28125" style="1" customWidth="1"/>
    <col min="11" max="11" width="12.421875" style="1" customWidth="1"/>
    <col min="12" max="12" width="13.421875" style="1" customWidth="1"/>
    <col min="13" max="13" width="16.57421875" style="1" bestFit="1" customWidth="1"/>
    <col min="14" max="14" width="14.8515625" style="10" customWidth="1"/>
    <col min="15" max="15" width="9.00390625" style="1" customWidth="1"/>
    <col min="16" max="16" width="16.7109375" style="11" customWidth="1"/>
    <col min="17" max="27" width="9.00390625" style="1" customWidth="1"/>
    <col min="28" max="28" width="12.8515625" style="1" bestFit="1" customWidth="1"/>
    <col min="29" max="29" width="9.00390625" style="1" customWidth="1"/>
    <col min="30" max="30" width="14.140625" style="1" bestFit="1" customWidth="1"/>
    <col min="31" max="16384" width="9.00390625" style="1" customWidth="1"/>
  </cols>
  <sheetData>
    <row r="1" spans="1:16" s="1" customFormat="1" ht="18">
      <c r="A1" s="12" t="s">
        <v>127</v>
      </c>
      <c r="N1" s="10"/>
      <c r="P1" s="11"/>
    </row>
    <row r="2" spans="1:30" s="2" customFormat="1" ht="24">
      <c r="A2" s="13" t="s">
        <v>128</v>
      </c>
      <c r="B2" s="13"/>
      <c r="C2" s="13"/>
      <c r="D2" s="13"/>
      <c r="E2" s="13"/>
      <c r="F2" s="13"/>
      <c r="G2" s="13"/>
      <c r="H2" s="13"/>
      <c r="I2" s="13"/>
      <c r="J2" s="13"/>
      <c r="K2" s="13"/>
      <c r="L2" s="13"/>
      <c r="M2" s="13"/>
      <c r="N2" s="48"/>
      <c r="O2" s="13"/>
      <c r="P2" s="49"/>
      <c r="Q2" s="13"/>
      <c r="R2" s="13"/>
      <c r="S2" s="13"/>
      <c r="T2" s="13"/>
      <c r="U2" s="13"/>
      <c r="V2" s="13"/>
      <c r="W2" s="13"/>
      <c r="X2" s="13"/>
      <c r="Y2" s="13"/>
      <c r="Z2" s="13"/>
      <c r="AA2" s="13"/>
      <c r="AB2" s="13"/>
      <c r="AC2" s="13"/>
      <c r="AD2" s="13"/>
    </row>
    <row r="3" spans="1:30" s="2" customFormat="1" ht="21">
      <c r="A3" s="14" t="s">
        <v>129</v>
      </c>
      <c r="B3" s="14"/>
      <c r="C3" s="14"/>
      <c r="D3" s="14"/>
      <c r="E3" s="14"/>
      <c r="F3" s="14"/>
      <c r="G3" s="14"/>
      <c r="H3" s="14"/>
      <c r="I3" s="14"/>
      <c r="J3" s="14"/>
      <c r="K3" s="14"/>
      <c r="L3" s="14"/>
      <c r="M3" s="14"/>
      <c r="N3" s="50"/>
      <c r="O3" s="14"/>
      <c r="P3" s="51"/>
      <c r="Q3" s="14"/>
      <c r="R3" s="14"/>
      <c r="S3" s="14"/>
      <c r="T3" s="14"/>
      <c r="U3" s="14"/>
      <c r="V3" s="14"/>
      <c r="W3" s="14"/>
      <c r="X3" s="14"/>
      <c r="Y3" s="14"/>
      <c r="Z3" s="14"/>
      <c r="AA3" s="14"/>
      <c r="AB3" s="14"/>
      <c r="AC3" s="14"/>
      <c r="AD3" s="14"/>
    </row>
    <row r="4" spans="1:30" s="2" customFormat="1" ht="15.75">
      <c r="A4" s="15"/>
      <c r="B4" s="16"/>
      <c r="C4" s="16"/>
      <c r="D4" s="16"/>
      <c r="E4" s="16"/>
      <c r="F4" s="16"/>
      <c r="G4" s="16"/>
      <c r="H4" s="16"/>
      <c r="I4" s="16"/>
      <c r="J4" s="16"/>
      <c r="K4" s="16"/>
      <c r="M4" s="16"/>
      <c r="N4" s="52"/>
      <c r="O4" s="16"/>
      <c r="P4" s="53"/>
      <c r="Q4" s="16"/>
      <c r="R4" s="16"/>
      <c r="S4" s="16"/>
      <c r="T4" s="16" t="s">
        <v>130</v>
      </c>
      <c r="U4" s="16"/>
      <c r="V4" s="16"/>
      <c r="W4" s="16"/>
      <c r="X4" s="16"/>
      <c r="Y4" s="16"/>
      <c r="Z4" s="16"/>
      <c r="AA4" s="16"/>
      <c r="AB4" s="16"/>
      <c r="AC4" s="16"/>
      <c r="AD4" s="16"/>
    </row>
    <row r="5" spans="1:31" s="1" customFormat="1" ht="13.5">
      <c r="A5" s="17" t="s">
        <v>131</v>
      </c>
      <c r="B5" s="18" t="s">
        <v>132</v>
      </c>
      <c r="C5" s="18"/>
      <c r="D5" s="18"/>
      <c r="E5" s="18"/>
      <c r="F5" s="18"/>
      <c r="G5" s="18"/>
      <c r="H5" s="18"/>
      <c r="I5" s="18"/>
      <c r="J5" s="18"/>
      <c r="K5" s="18"/>
      <c r="L5" s="18"/>
      <c r="M5" s="18" t="s">
        <v>133</v>
      </c>
      <c r="N5" s="54"/>
      <c r="O5" s="18"/>
      <c r="P5" s="55"/>
      <c r="Q5" s="18"/>
      <c r="R5" s="18"/>
      <c r="S5" s="18"/>
      <c r="T5" s="18"/>
      <c r="U5" s="18"/>
      <c r="V5" s="18"/>
      <c r="W5" s="18"/>
      <c r="X5" s="18"/>
      <c r="Y5" s="18"/>
      <c r="Z5" s="18"/>
      <c r="AA5" s="18"/>
      <c r="AB5" s="18"/>
      <c r="AC5" s="18"/>
      <c r="AD5" s="69" t="s">
        <v>134</v>
      </c>
      <c r="AE5" s="19" t="s">
        <v>135</v>
      </c>
    </row>
    <row r="6" spans="1:31" s="1" customFormat="1" ht="13.5">
      <c r="A6" s="17"/>
      <c r="B6" s="19" t="s">
        <v>136</v>
      </c>
      <c r="C6" s="19" t="s">
        <v>137</v>
      </c>
      <c r="D6" s="20" t="s">
        <v>138</v>
      </c>
      <c r="E6" s="38"/>
      <c r="F6" s="39"/>
      <c r="G6" s="38"/>
      <c r="H6" s="20" t="s">
        <v>139</v>
      </c>
      <c r="I6" s="38"/>
      <c r="J6" s="39"/>
      <c r="K6" s="19" t="s">
        <v>140</v>
      </c>
      <c r="L6" s="19" t="s">
        <v>141</v>
      </c>
      <c r="M6" s="22" t="s">
        <v>136</v>
      </c>
      <c r="N6" s="56" t="s">
        <v>142</v>
      </c>
      <c r="O6" s="22"/>
      <c r="P6" s="57" t="s">
        <v>143</v>
      </c>
      <c r="Q6" s="22"/>
      <c r="R6" s="22"/>
      <c r="S6" s="22"/>
      <c r="T6" s="22" t="s">
        <v>144</v>
      </c>
      <c r="U6" s="22"/>
      <c r="V6" s="22"/>
      <c r="W6" s="22"/>
      <c r="X6" s="22" t="s">
        <v>140</v>
      </c>
      <c r="Y6" s="22"/>
      <c r="Z6" s="22"/>
      <c r="AA6" s="22"/>
      <c r="AB6" s="22" t="s">
        <v>141</v>
      </c>
      <c r="AC6" s="22"/>
      <c r="AD6" s="70"/>
      <c r="AE6" s="71"/>
    </row>
    <row r="7" spans="1:31" s="3" customFormat="1" ht="108">
      <c r="A7" s="17"/>
      <c r="B7" s="21"/>
      <c r="C7" s="21"/>
      <c r="D7" s="22" t="s">
        <v>145</v>
      </c>
      <c r="E7" s="22" t="s">
        <v>146</v>
      </c>
      <c r="F7" s="22" t="s">
        <v>147</v>
      </c>
      <c r="G7" s="22" t="s">
        <v>148</v>
      </c>
      <c r="H7" s="22" t="s">
        <v>149</v>
      </c>
      <c r="I7" s="22" t="s">
        <v>150</v>
      </c>
      <c r="J7" s="22" t="s">
        <v>151</v>
      </c>
      <c r="K7" s="21"/>
      <c r="L7" s="21"/>
      <c r="M7" s="22"/>
      <c r="N7" s="56" t="s">
        <v>152</v>
      </c>
      <c r="O7" s="22" t="s">
        <v>153</v>
      </c>
      <c r="P7" s="57" t="s">
        <v>152</v>
      </c>
      <c r="Q7" s="22" t="s">
        <v>153</v>
      </c>
      <c r="R7" s="22" t="s">
        <v>154</v>
      </c>
      <c r="S7" s="22" t="s">
        <v>155</v>
      </c>
      <c r="T7" s="22" t="s">
        <v>152</v>
      </c>
      <c r="U7" s="22" t="s">
        <v>153</v>
      </c>
      <c r="V7" s="22" t="s">
        <v>154</v>
      </c>
      <c r="W7" s="22" t="s">
        <v>155</v>
      </c>
      <c r="X7" s="22" t="s">
        <v>152</v>
      </c>
      <c r="Y7" s="22" t="s">
        <v>153</v>
      </c>
      <c r="Z7" s="22" t="s">
        <v>154</v>
      </c>
      <c r="AA7" s="22" t="s">
        <v>155</v>
      </c>
      <c r="AB7" s="22" t="s">
        <v>152</v>
      </c>
      <c r="AC7" s="22" t="s">
        <v>153</v>
      </c>
      <c r="AD7" s="72"/>
      <c r="AE7" s="21"/>
    </row>
    <row r="8" spans="1:31" s="4" customFormat="1" ht="13.5">
      <c r="A8" s="23" t="s">
        <v>156</v>
      </c>
      <c r="B8" s="24">
        <f aca="true" t="shared" si="0" ref="B8:B71">C8+G8+L8</f>
        <v>237200379.97000003</v>
      </c>
      <c r="C8" s="24">
        <f>C9+C68</f>
        <v>5488219.47</v>
      </c>
      <c r="D8" s="24">
        <f>D9+D68</f>
        <v>185527272</v>
      </c>
      <c r="E8" s="24">
        <f aca="true" t="shared" si="1" ref="E8:G8">E9</f>
        <v>34013386.47000001</v>
      </c>
      <c r="F8" s="40">
        <f t="shared" si="1"/>
        <v>3495959</v>
      </c>
      <c r="G8" s="24">
        <f t="shared" si="1"/>
        <v>223036617.47000003</v>
      </c>
      <c r="H8" s="40">
        <v>0</v>
      </c>
      <c r="I8" s="40">
        <v>0</v>
      </c>
      <c r="J8" s="40">
        <v>0</v>
      </c>
      <c r="K8" s="40">
        <v>0</v>
      </c>
      <c r="L8" s="40">
        <f>L68</f>
        <v>8675543.03</v>
      </c>
      <c r="M8" s="24">
        <f aca="true" t="shared" si="2" ref="M8:M71">N8+P8+AB8</f>
        <v>226795026.05</v>
      </c>
      <c r="N8" s="58">
        <f>N9+N68</f>
        <v>4951820.28</v>
      </c>
      <c r="O8" s="40">
        <v>0</v>
      </c>
      <c r="P8" s="58">
        <f>P9+P68</f>
        <v>215248559.38</v>
      </c>
      <c r="Q8" s="27">
        <v>0</v>
      </c>
      <c r="R8" s="27">
        <v>0</v>
      </c>
      <c r="S8" s="27">
        <v>0</v>
      </c>
      <c r="T8" s="27">
        <v>0</v>
      </c>
      <c r="U8" s="27">
        <v>0</v>
      </c>
      <c r="V8" s="27">
        <v>0</v>
      </c>
      <c r="W8" s="27">
        <v>0</v>
      </c>
      <c r="X8" s="27">
        <v>0</v>
      </c>
      <c r="Y8" s="27">
        <v>0</v>
      </c>
      <c r="Z8" s="27">
        <v>0</v>
      </c>
      <c r="AA8" s="27">
        <v>0</v>
      </c>
      <c r="AB8" s="40">
        <f>AB68</f>
        <v>6594646.390000001</v>
      </c>
      <c r="AC8" s="40">
        <v>0</v>
      </c>
      <c r="AD8" s="40">
        <f aca="true" t="shared" si="3" ref="AD8:AD71">B8-M8</f>
        <v>10405353.920000017</v>
      </c>
      <c r="AE8" s="40"/>
    </row>
    <row r="9" spans="1:31" s="4" customFormat="1" ht="13.5">
      <c r="A9" s="23" t="s">
        <v>157</v>
      </c>
      <c r="B9" s="24">
        <f t="shared" si="0"/>
        <v>227638047.82000002</v>
      </c>
      <c r="C9" s="24">
        <f>C10+C54</f>
        <v>4601430.35</v>
      </c>
      <c r="D9" s="24">
        <f>D10+D54</f>
        <v>185527272</v>
      </c>
      <c r="E9" s="24">
        <f aca="true" t="shared" si="4" ref="E9:G9">E54+E10</f>
        <v>34013386.47000001</v>
      </c>
      <c r="F9" s="40">
        <f t="shared" si="4"/>
        <v>3495959</v>
      </c>
      <c r="G9" s="24">
        <f t="shared" si="4"/>
        <v>223036617.47000003</v>
      </c>
      <c r="H9" s="40">
        <v>0</v>
      </c>
      <c r="I9" s="40">
        <v>0</v>
      </c>
      <c r="J9" s="40">
        <v>0</v>
      </c>
      <c r="K9" s="40">
        <v>0</v>
      </c>
      <c r="L9" s="40">
        <v>0</v>
      </c>
      <c r="M9" s="24">
        <f t="shared" si="2"/>
        <v>219549675.71</v>
      </c>
      <c r="N9" s="59">
        <f>N10+N54</f>
        <v>4301116.33</v>
      </c>
      <c r="O9" s="40">
        <v>0</v>
      </c>
      <c r="P9" s="59">
        <f>P10+P54</f>
        <v>215248559.38</v>
      </c>
      <c r="Q9" s="27">
        <v>0</v>
      </c>
      <c r="R9" s="27">
        <v>0</v>
      </c>
      <c r="S9" s="27">
        <v>0</v>
      </c>
      <c r="T9" s="27">
        <v>0</v>
      </c>
      <c r="U9" s="27">
        <v>0</v>
      </c>
      <c r="V9" s="27">
        <v>0</v>
      </c>
      <c r="W9" s="27">
        <v>0</v>
      </c>
      <c r="X9" s="27">
        <v>0</v>
      </c>
      <c r="Y9" s="27">
        <v>0</v>
      </c>
      <c r="Z9" s="27">
        <v>0</v>
      </c>
      <c r="AA9" s="27">
        <v>0</v>
      </c>
      <c r="AB9" s="40">
        <v>0</v>
      </c>
      <c r="AC9" s="40">
        <v>0</v>
      </c>
      <c r="AD9" s="40">
        <f t="shared" si="3"/>
        <v>8088372.110000014</v>
      </c>
      <c r="AE9" s="40"/>
    </row>
    <row r="10" spans="1:31" s="4" customFormat="1" ht="13.5">
      <c r="A10" s="23" t="s">
        <v>158</v>
      </c>
      <c r="B10" s="24">
        <f t="shared" si="0"/>
        <v>214730675.51000002</v>
      </c>
      <c r="C10" s="24">
        <f aca="true" t="shared" si="5" ref="C10:G10">C11+C12</f>
        <v>2638085.04</v>
      </c>
      <c r="D10" s="24">
        <f t="shared" si="5"/>
        <v>185527272</v>
      </c>
      <c r="E10" s="24">
        <f t="shared" si="5"/>
        <v>23069359.470000014</v>
      </c>
      <c r="F10" s="40">
        <f t="shared" si="5"/>
        <v>3495959</v>
      </c>
      <c r="G10" s="24">
        <f t="shared" si="5"/>
        <v>212092590.47000003</v>
      </c>
      <c r="H10" s="40">
        <v>0</v>
      </c>
      <c r="I10" s="40">
        <v>0</v>
      </c>
      <c r="J10" s="40">
        <v>0</v>
      </c>
      <c r="K10" s="40">
        <v>0</v>
      </c>
      <c r="L10" s="40">
        <v>0</v>
      </c>
      <c r="M10" s="24">
        <f t="shared" si="2"/>
        <v>213300814.82</v>
      </c>
      <c r="N10" s="59">
        <f>N11+N12</f>
        <v>2638085.04</v>
      </c>
      <c r="O10" s="40">
        <v>0</v>
      </c>
      <c r="P10" s="59">
        <f>P11+P12</f>
        <v>210662729.78</v>
      </c>
      <c r="Q10" s="27">
        <v>0</v>
      </c>
      <c r="R10" s="27">
        <v>0</v>
      </c>
      <c r="S10" s="27">
        <v>0</v>
      </c>
      <c r="T10" s="27">
        <v>0</v>
      </c>
      <c r="U10" s="27">
        <v>0</v>
      </c>
      <c r="V10" s="27">
        <v>0</v>
      </c>
      <c r="W10" s="27">
        <v>0</v>
      </c>
      <c r="X10" s="27">
        <v>0</v>
      </c>
      <c r="Y10" s="27">
        <v>0</v>
      </c>
      <c r="Z10" s="27">
        <v>0</v>
      </c>
      <c r="AA10" s="27">
        <v>0</v>
      </c>
      <c r="AB10" s="40">
        <v>0</v>
      </c>
      <c r="AC10" s="40">
        <v>0</v>
      </c>
      <c r="AD10" s="40">
        <f t="shared" si="3"/>
        <v>1429860.6900000274</v>
      </c>
      <c r="AE10" s="40"/>
    </row>
    <row r="11" spans="1:31" s="4" customFormat="1" ht="13.5">
      <c r="A11" s="23" t="s">
        <v>159</v>
      </c>
      <c r="B11" s="24">
        <f t="shared" si="0"/>
        <v>191390485.59</v>
      </c>
      <c r="C11" s="24">
        <v>1939400.29</v>
      </c>
      <c r="D11" s="25">
        <v>146322672</v>
      </c>
      <c r="E11" s="24">
        <f aca="true" t="shared" si="6" ref="E11:E26">G11-D11</f>
        <v>43128413.30000001</v>
      </c>
      <c r="F11" s="40">
        <v>0</v>
      </c>
      <c r="G11" s="24">
        <v>189451085.3</v>
      </c>
      <c r="H11" s="40">
        <v>0</v>
      </c>
      <c r="I11" s="40">
        <v>0</v>
      </c>
      <c r="J11" s="40">
        <v>0</v>
      </c>
      <c r="K11" s="40">
        <v>0</v>
      </c>
      <c r="L11" s="40">
        <v>0</v>
      </c>
      <c r="M11" s="24">
        <f t="shared" si="2"/>
        <v>190434385.17</v>
      </c>
      <c r="N11" s="60">
        <v>1939400.29</v>
      </c>
      <c r="O11" s="40">
        <v>0</v>
      </c>
      <c r="P11" s="61">
        <f>190434385.17-1939400.29</f>
        <v>188494984.88</v>
      </c>
      <c r="Q11" s="27">
        <v>0</v>
      </c>
      <c r="R11" s="27">
        <v>0</v>
      </c>
      <c r="S11" s="27">
        <v>0</v>
      </c>
      <c r="T11" s="27">
        <v>0</v>
      </c>
      <c r="U11" s="27">
        <v>0</v>
      </c>
      <c r="V11" s="27">
        <v>0</v>
      </c>
      <c r="W11" s="27">
        <v>0</v>
      </c>
      <c r="X11" s="27">
        <v>0</v>
      </c>
      <c r="Y11" s="27">
        <v>0</v>
      </c>
      <c r="Z11" s="27">
        <v>0</v>
      </c>
      <c r="AA11" s="27">
        <v>0</v>
      </c>
      <c r="AB11" s="27">
        <v>0</v>
      </c>
      <c r="AC11" s="40">
        <v>0</v>
      </c>
      <c r="AD11" s="40">
        <f t="shared" si="3"/>
        <v>956100.4200000167</v>
      </c>
      <c r="AE11" s="40"/>
    </row>
    <row r="12" spans="1:31" s="4" customFormat="1" ht="13.5">
      <c r="A12" s="23" t="s">
        <v>160</v>
      </c>
      <c r="B12" s="24">
        <f t="shared" si="0"/>
        <v>23340189.92</v>
      </c>
      <c r="C12" s="24">
        <f>SUM(C13:C50)</f>
        <v>698684.75</v>
      </c>
      <c r="D12" s="24">
        <f aca="true" t="shared" si="7" ref="D12:G12">SUM(D13:D53)</f>
        <v>39204600</v>
      </c>
      <c r="E12" s="24">
        <f t="shared" si="7"/>
        <v>-20059053.83</v>
      </c>
      <c r="F12" s="40">
        <f t="shared" si="7"/>
        <v>3495959</v>
      </c>
      <c r="G12" s="24">
        <f t="shared" si="7"/>
        <v>22641505.17</v>
      </c>
      <c r="H12" s="40">
        <v>0</v>
      </c>
      <c r="I12" s="40">
        <v>0</v>
      </c>
      <c r="J12" s="40">
        <v>0</v>
      </c>
      <c r="K12" s="40">
        <v>0</v>
      </c>
      <c r="L12" s="40">
        <v>0</v>
      </c>
      <c r="M12" s="24">
        <f t="shared" si="2"/>
        <v>22866429.65</v>
      </c>
      <c r="N12" s="24">
        <f>SUM(N13:N53)</f>
        <v>698684.75</v>
      </c>
      <c r="O12" s="40">
        <v>0</v>
      </c>
      <c r="P12" s="24">
        <f>SUM(P13:P53)</f>
        <v>22167744.9</v>
      </c>
      <c r="Q12" s="27">
        <v>0</v>
      </c>
      <c r="R12" s="27">
        <v>0</v>
      </c>
      <c r="S12" s="27">
        <v>0</v>
      </c>
      <c r="T12" s="27">
        <v>0</v>
      </c>
      <c r="U12" s="27">
        <v>0</v>
      </c>
      <c r="V12" s="27">
        <v>0</v>
      </c>
      <c r="W12" s="27">
        <v>0</v>
      </c>
      <c r="X12" s="27">
        <v>0</v>
      </c>
      <c r="Y12" s="27">
        <v>0</v>
      </c>
      <c r="Z12" s="27">
        <v>0</v>
      </c>
      <c r="AA12" s="27">
        <v>0</v>
      </c>
      <c r="AB12" s="27">
        <v>0</v>
      </c>
      <c r="AC12" s="40">
        <v>0</v>
      </c>
      <c r="AD12" s="40">
        <f t="shared" si="3"/>
        <v>473760.2700000033</v>
      </c>
      <c r="AE12" s="40"/>
    </row>
    <row r="13" spans="1:31" s="1" customFormat="1" ht="27">
      <c r="A13" s="26" t="s">
        <v>161</v>
      </c>
      <c r="B13" s="24">
        <f t="shared" si="0"/>
        <v>8540000</v>
      </c>
      <c r="C13" s="27">
        <v>0</v>
      </c>
      <c r="D13" s="28">
        <v>8540000</v>
      </c>
      <c r="E13" s="28">
        <f t="shared" si="6"/>
        <v>0</v>
      </c>
      <c r="F13" s="28">
        <v>0</v>
      </c>
      <c r="G13" s="41">
        <v>8540000</v>
      </c>
      <c r="H13" s="42">
        <v>0</v>
      </c>
      <c r="I13" s="42">
        <v>0</v>
      </c>
      <c r="J13" s="42">
        <v>0</v>
      </c>
      <c r="K13" s="40">
        <v>0</v>
      </c>
      <c r="L13" s="40">
        <v>0</v>
      </c>
      <c r="M13" s="40">
        <f t="shared" si="2"/>
        <v>8540000</v>
      </c>
      <c r="N13" s="62"/>
      <c r="O13" s="27">
        <v>0</v>
      </c>
      <c r="P13" s="63">
        <v>8540000</v>
      </c>
      <c r="Q13" s="27">
        <v>0</v>
      </c>
      <c r="R13" s="27">
        <v>0</v>
      </c>
      <c r="S13" s="27">
        <v>0</v>
      </c>
      <c r="T13" s="27">
        <v>0</v>
      </c>
      <c r="U13" s="27">
        <v>0</v>
      </c>
      <c r="V13" s="27">
        <v>0</v>
      </c>
      <c r="W13" s="27">
        <v>0</v>
      </c>
      <c r="X13" s="27">
        <v>0</v>
      </c>
      <c r="Y13" s="27">
        <v>0</v>
      </c>
      <c r="Z13" s="27">
        <v>0</v>
      </c>
      <c r="AA13" s="27">
        <v>0</v>
      </c>
      <c r="AB13" s="27">
        <v>0</v>
      </c>
      <c r="AC13" s="27">
        <v>0</v>
      </c>
      <c r="AD13" s="40">
        <f t="shared" si="3"/>
        <v>0</v>
      </c>
      <c r="AE13" s="27"/>
    </row>
    <row r="14" spans="1:31" s="1" customFormat="1" ht="27">
      <c r="A14" s="17" t="s">
        <v>162</v>
      </c>
      <c r="B14" s="24">
        <f t="shared" si="0"/>
        <v>226800</v>
      </c>
      <c r="C14" s="27">
        <v>0</v>
      </c>
      <c r="D14" s="28">
        <v>600000</v>
      </c>
      <c r="E14" s="28">
        <f t="shared" si="6"/>
        <v>-373200</v>
      </c>
      <c r="F14" s="28">
        <v>0</v>
      </c>
      <c r="G14" s="43">
        <v>226800</v>
      </c>
      <c r="H14" s="42">
        <v>0</v>
      </c>
      <c r="I14" s="42">
        <v>0</v>
      </c>
      <c r="J14" s="42">
        <v>0</v>
      </c>
      <c r="K14" s="40">
        <v>0</v>
      </c>
      <c r="L14" s="40">
        <v>0</v>
      </c>
      <c r="M14" s="40">
        <f t="shared" si="2"/>
        <v>226800</v>
      </c>
      <c r="N14" s="28"/>
      <c r="O14" s="27">
        <v>0</v>
      </c>
      <c r="P14" s="64">
        <v>226800</v>
      </c>
      <c r="Q14" s="27">
        <v>0</v>
      </c>
      <c r="R14" s="27">
        <v>0</v>
      </c>
      <c r="S14" s="27">
        <v>0</v>
      </c>
      <c r="T14" s="27">
        <v>0</v>
      </c>
      <c r="U14" s="27">
        <v>0</v>
      </c>
      <c r="V14" s="27">
        <v>0</v>
      </c>
      <c r="W14" s="27">
        <v>0</v>
      </c>
      <c r="X14" s="27">
        <v>0</v>
      </c>
      <c r="Y14" s="27">
        <v>0</v>
      </c>
      <c r="Z14" s="27">
        <v>0</v>
      </c>
      <c r="AA14" s="27">
        <v>0</v>
      </c>
      <c r="AB14" s="27">
        <v>0</v>
      </c>
      <c r="AC14" s="27">
        <v>0</v>
      </c>
      <c r="AD14" s="40">
        <f t="shared" si="3"/>
        <v>0</v>
      </c>
      <c r="AE14" s="27"/>
    </row>
    <row r="15" spans="1:31" s="1" customFormat="1" ht="13.5">
      <c r="A15" s="26" t="s">
        <v>163</v>
      </c>
      <c r="B15" s="24">
        <f t="shared" si="0"/>
        <v>194374.46</v>
      </c>
      <c r="C15" s="27">
        <v>4374.46</v>
      </c>
      <c r="D15" s="28">
        <v>380000</v>
      </c>
      <c r="E15" s="28">
        <f t="shared" si="6"/>
        <v>-190000</v>
      </c>
      <c r="F15" s="8">
        <v>0</v>
      </c>
      <c r="G15" s="43">
        <v>190000</v>
      </c>
      <c r="H15" s="42">
        <v>0</v>
      </c>
      <c r="I15" s="42">
        <v>0</v>
      </c>
      <c r="J15" s="42">
        <v>0</v>
      </c>
      <c r="K15" s="40">
        <v>0</v>
      </c>
      <c r="L15" s="40">
        <v>0</v>
      </c>
      <c r="M15" s="40">
        <f t="shared" si="2"/>
        <v>193560</v>
      </c>
      <c r="N15" s="27">
        <v>4374.46</v>
      </c>
      <c r="O15" s="27">
        <v>0</v>
      </c>
      <c r="P15" s="64">
        <f>193560-4374.46</f>
        <v>189185.54</v>
      </c>
      <c r="Q15" s="27">
        <v>0</v>
      </c>
      <c r="R15" s="27">
        <v>0</v>
      </c>
      <c r="S15" s="27">
        <v>0</v>
      </c>
      <c r="T15" s="27">
        <v>0</v>
      </c>
      <c r="U15" s="27">
        <v>0</v>
      </c>
      <c r="V15" s="27">
        <v>0</v>
      </c>
      <c r="W15" s="27">
        <v>0</v>
      </c>
      <c r="X15" s="27">
        <v>0</v>
      </c>
      <c r="Y15" s="27">
        <v>0</v>
      </c>
      <c r="Z15" s="27">
        <v>0</v>
      </c>
      <c r="AA15" s="27">
        <v>0</v>
      </c>
      <c r="AB15" s="27">
        <v>0</v>
      </c>
      <c r="AC15" s="27">
        <v>0</v>
      </c>
      <c r="AD15" s="40">
        <f t="shared" si="3"/>
        <v>814.4599999999919</v>
      </c>
      <c r="AE15" s="27"/>
    </row>
    <row r="16" spans="1:31" s="1" customFormat="1" ht="27">
      <c r="A16" s="17" t="s">
        <v>164</v>
      </c>
      <c r="B16" s="24">
        <f t="shared" si="0"/>
        <v>100500</v>
      </c>
      <c r="C16" s="27">
        <v>0</v>
      </c>
      <c r="D16" s="28">
        <v>100500</v>
      </c>
      <c r="E16" s="28">
        <f t="shared" si="6"/>
        <v>0</v>
      </c>
      <c r="F16" s="28">
        <v>0</v>
      </c>
      <c r="G16" s="43">
        <v>100500</v>
      </c>
      <c r="H16" s="42">
        <v>0</v>
      </c>
      <c r="I16" s="42">
        <v>0</v>
      </c>
      <c r="J16" s="42">
        <v>0</v>
      </c>
      <c r="K16" s="40">
        <v>0</v>
      </c>
      <c r="L16" s="40">
        <v>0</v>
      </c>
      <c r="M16" s="40">
        <f t="shared" si="2"/>
        <v>100500</v>
      </c>
      <c r="N16" s="27">
        <v>0</v>
      </c>
      <c r="O16" s="27">
        <v>0</v>
      </c>
      <c r="P16" s="64">
        <v>100500</v>
      </c>
      <c r="Q16" s="27">
        <v>0</v>
      </c>
      <c r="R16" s="27">
        <v>0</v>
      </c>
      <c r="S16" s="27">
        <v>0</v>
      </c>
      <c r="T16" s="27">
        <v>0</v>
      </c>
      <c r="U16" s="27">
        <v>0</v>
      </c>
      <c r="V16" s="27">
        <v>0</v>
      </c>
      <c r="W16" s="27">
        <v>0</v>
      </c>
      <c r="X16" s="27">
        <v>0</v>
      </c>
      <c r="Y16" s="27">
        <v>0</v>
      </c>
      <c r="Z16" s="27">
        <v>0</v>
      </c>
      <c r="AA16" s="27">
        <v>0</v>
      </c>
      <c r="AB16" s="27">
        <v>0</v>
      </c>
      <c r="AC16" s="27">
        <v>0</v>
      </c>
      <c r="AD16" s="40">
        <f t="shared" si="3"/>
        <v>0</v>
      </c>
      <c r="AE16" s="27"/>
    </row>
    <row r="17" spans="1:31" s="1" customFormat="1" ht="27">
      <c r="A17" s="17" t="s">
        <v>165</v>
      </c>
      <c r="B17" s="24">
        <f t="shared" si="0"/>
        <v>50000</v>
      </c>
      <c r="C17" s="27">
        <v>0</v>
      </c>
      <c r="D17" s="28">
        <v>50000</v>
      </c>
      <c r="E17" s="28">
        <f t="shared" si="6"/>
        <v>0</v>
      </c>
      <c r="F17" s="28">
        <v>0</v>
      </c>
      <c r="G17" s="43">
        <v>50000</v>
      </c>
      <c r="H17" s="42">
        <v>0</v>
      </c>
      <c r="I17" s="42">
        <v>0</v>
      </c>
      <c r="J17" s="42">
        <v>0</v>
      </c>
      <c r="K17" s="40">
        <v>0</v>
      </c>
      <c r="L17" s="40">
        <v>0</v>
      </c>
      <c r="M17" s="40">
        <f t="shared" si="2"/>
        <v>50000</v>
      </c>
      <c r="N17" s="27">
        <v>0</v>
      </c>
      <c r="O17" s="27">
        <v>0</v>
      </c>
      <c r="P17" s="64">
        <v>50000</v>
      </c>
      <c r="Q17" s="27">
        <v>0</v>
      </c>
      <c r="R17" s="27">
        <v>0</v>
      </c>
      <c r="S17" s="27">
        <v>0</v>
      </c>
      <c r="T17" s="27">
        <v>0</v>
      </c>
      <c r="U17" s="27">
        <v>0</v>
      </c>
      <c r="V17" s="27">
        <v>0</v>
      </c>
      <c r="W17" s="27">
        <v>0</v>
      </c>
      <c r="X17" s="27">
        <v>0</v>
      </c>
      <c r="Y17" s="27">
        <v>0</v>
      </c>
      <c r="Z17" s="27">
        <v>0</v>
      </c>
      <c r="AA17" s="27">
        <v>0</v>
      </c>
      <c r="AB17" s="27">
        <v>0</v>
      </c>
      <c r="AC17" s="27">
        <v>0</v>
      </c>
      <c r="AD17" s="40">
        <f t="shared" si="3"/>
        <v>0</v>
      </c>
      <c r="AE17" s="27"/>
    </row>
    <row r="18" spans="1:31" s="1" customFormat="1" ht="27">
      <c r="A18" s="17" t="s">
        <v>166</v>
      </c>
      <c r="B18" s="24">
        <f t="shared" si="0"/>
        <v>86100</v>
      </c>
      <c r="C18" s="27">
        <v>0</v>
      </c>
      <c r="D18" s="28">
        <v>86100</v>
      </c>
      <c r="E18" s="28">
        <f t="shared" si="6"/>
        <v>0</v>
      </c>
      <c r="F18" s="28">
        <v>0</v>
      </c>
      <c r="G18" s="43">
        <v>86100</v>
      </c>
      <c r="H18" s="42">
        <v>0</v>
      </c>
      <c r="I18" s="42">
        <v>0</v>
      </c>
      <c r="J18" s="42">
        <v>0</v>
      </c>
      <c r="K18" s="40">
        <v>0</v>
      </c>
      <c r="L18" s="40">
        <v>0</v>
      </c>
      <c r="M18" s="40">
        <f t="shared" si="2"/>
        <v>86100</v>
      </c>
      <c r="N18" s="27">
        <v>0</v>
      </c>
      <c r="O18" s="27">
        <v>0</v>
      </c>
      <c r="P18" s="64">
        <v>86100</v>
      </c>
      <c r="Q18" s="27">
        <v>0</v>
      </c>
      <c r="R18" s="27">
        <v>0</v>
      </c>
      <c r="S18" s="27">
        <v>0</v>
      </c>
      <c r="T18" s="27">
        <v>0</v>
      </c>
      <c r="U18" s="27">
        <v>0</v>
      </c>
      <c r="V18" s="27">
        <v>0</v>
      </c>
      <c r="W18" s="27">
        <v>0</v>
      </c>
      <c r="X18" s="27">
        <v>0</v>
      </c>
      <c r="Y18" s="27">
        <v>0</v>
      </c>
      <c r="Z18" s="27">
        <v>0</v>
      </c>
      <c r="AA18" s="27">
        <v>0</v>
      </c>
      <c r="AB18" s="27">
        <v>0</v>
      </c>
      <c r="AC18" s="27">
        <v>0</v>
      </c>
      <c r="AD18" s="40">
        <f t="shared" si="3"/>
        <v>0</v>
      </c>
      <c r="AE18" s="27"/>
    </row>
    <row r="19" spans="1:31" s="1" customFormat="1" ht="13.5">
      <c r="A19" s="26" t="s">
        <v>167</v>
      </c>
      <c r="B19" s="24">
        <f t="shared" si="0"/>
        <v>139974</v>
      </c>
      <c r="C19" s="27">
        <v>0</v>
      </c>
      <c r="D19" s="28">
        <v>280000</v>
      </c>
      <c r="E19" s="28">
        <f t="shared" si="6"/>
        <v>-140026</v>
      </c>
      <c r="F19" s="28">
        <v>0</v>
      </c>
      <c r="G19" s="43">
        <v>139974</v>
      </c>
      <c r="H19" s="42">
        <v>0</v>
      </c>
      <c r="I19" s="42">
        <v>0</v>
      </c>
      <c r="J19" s="42">
        <v>0</v>
      </c>
      <c r="K19" s="40">
        <v>0</v>
      </c>
      <c r="L19" s="40">
        <v>0</v>
      </c>
      <c r="M19" s="40">
        <f t="shared" si="2"/>
        <v>139974</v>
      </c>
      <c r="N19" s="27">
        <v>0</v>
      </c>
      <c r="O19" s="27">
        <v>0</v>
      </c>
      <c r="P19" s="64">
        <v>139974</v>
      </c>
      <c r="Q19" s="27">
        <v>0</v>
      </c>
      <c r="R19" s="27">
        <v>0</v>
      </c>
      <c r="S19" s="27">
        <v>0</v>
      </c>
      <c r="T19" s="27">
        <v>0</v>
      </c>
      <c r="U19" s="27">
        <v>0</v>
      </c>
      <c r="V19" s="27">
        <v>0</v>
      </c>
      <c r="W19" s="27">
        <v>0</v>
      </c>
      <c r="X19" s="27">
        <v>0</v>
      </c>
      <c r="Y19" s="27">
        <v>0</v>
      </c>
      <c r="Z19" s="27">
        <v>0</v>
      </c>
      <c r="AA19" s="27">
        <v>0</v>
      </c>
      <c r="AB19" s="27">
        <v>0</v>
      </c>
      <c r="AC19" s="27">
        <v>0</v>
      </c>
      <c r="AD19" s="40">
        <f t="shared" si="3"/>
        <v>0</v>
      </c>
      <c r="AE19" s="27"/>
    </row>
    <row r="20" spans="1:31" s="1" customFormat="1" ht="27">
      <c r="A20" s="17" t="s">
        <v>168</v>
      </c>
      <c r="B20" s="24">
        <f t="shared" si="0"/>
        <v>300000</v>
      </c>
      <c r="C20" s="27">
        <v>0</v>
      </c>
      <c r="D20" s="28">
        <v>300000</v>
      </c>
      <c r="E20" s="28">
        <f t="shared" si="6"/>
        <v>0</v>
      </c>
      <c r="F20" s="28">
        <v>0</v>
      </c>
      <c r="G20" s="43">
        <v>300000</v>
      </c>
      <c r="H20" s="42">
        <v>0</v>
      </c>
      <c r="I20" s="42">
        <v>0</v>
      </c>
      <c r="J20" s="42">
        <v>0</v>
      </c>
      <c r="K20" s="40">
        <v>0</v>
      </c>
      <c r="L20" s="40">
        <v>0</v>
      </c>
      <c r="M20" s="40">
        <f t="shared" si="2"/>
        <v>300000</v>
      </c>
      <c r="N20" s="27">
        <v>0</v>
      </c>
      <c r="O20" s="27">
        <v>0</v>
      </c>
      <c r="P20" s="64">
        <v>300000</v>
      </c>
      <c r="Q20" s="27">
        <v>0</v>
      </c>
      <c r="R20" s="27">
        <v>0</v>
      </c>
      <c r="S20" s="27">
        <v>0</v>
      </c>
      <c r="T20" s="27">
        <v>0</v>
      </c>
      <c r="U20" s="27">
        <v>0</v>
      </c>
      <c r="V20" s="27">
        <v>0</v>
      </c>
      <c r="W20" s="27">
        <v>0</v>
      </c>
      <c r="X20" s="27">
        <v>0</v>
      </c>
      <c r="Y20" s="27">
        <v>0</v>
      </c>
      <c r="Z20" s="27">
        <v>0</v>
      </c>
      <c r="AA20" s="27">
        <v>0</v>
      </c>
      <c r="AB20" s="27">
        <v>0</v>
      </c>
      <c r="AC20" s="27">
        <v>0</v>
      </c>
      <c r="AD20" s="40">
        <f t="shared" si="3"/>
        <v>0</v>
      </c>
      <c r="AE20" s="27"/>
    </row>
    <row r="21" spans="1:31" s="1" customFormat="1" ht="27">
      <c r="A21" s="17" t="s">
        <v>169</v>
      </c>
      <c r="B21" s="24">
        <f t="shared" si="0"/>
        <v>428000</v>
      </c>
      <c r="C21" s="27">
        <v>0</v>
      </c>
      <c r="D21" s="28">
        <v>428000</v>
      </c>
      <c r="E21" s="28">
        <f t="shared" si="6"/>
        <v>0</v>
      </c>
      <c r="F21" s="28">
        <v>0</v>
      </c>
      <c r="G21" s="43">
        <v>428000</v>
      </c>
      <c r="H21" s="42">
        <v>0</v>
      </c>
      <c r="I21" s="42">
        <v>0</v>
      </c>
      <c r="J21" s="42">
        <v>0</v>
      </c>
      <c r="K21" s="40">
        <v>0</v>
      </c>
      <c r="L21" s="40">
        <v>0</v>
      </c>
      <c r="M21" s="40">
        <f t="shared" si="2"/>
        <v>403166.19</v>
      </c>
      <c r="N21" s="27">
        <v>0</v>
      </c>
      <c r="O21" s="27">
        <v>0</v>
      </c>
      <c r="P21" s="64">
        <v>403166.19</v>
      </c>
      <c r="Q21" s="27">
        <v>0</v>
      </c>
      <c r="R21" s="27">
        <v>0</v>
      </c>
      <c r="S21" s="27">
        <v>0</v>
      </c>
      <c r="T21" s="27">
        <v>0</v>
      </c>
      <c r="U21" s="27">
        <v>0</v>
      </c>
      <c r="V21" s="27">
        <v>0</v>
      </c>
      <c r="W21" s="27">
        <v>0</v>
      </c>
      <c r="X21" s="27">
        <v>0</v>
      </c>
      <c r="Y21" s="27">
        <v>0</v>
      </c>
      <c r="Z21" s="27">
        <v>0</v>
      </c>
      <c r="AA21" s="27">
        <v>0</v>
      </c>
      <c r="AB21" s="27">
        <v>0</v>
      </c>
      <c r="AC21" s="27">
        <v>0</v>
      </c>
      <c r="AD21" s="40">
        <f t="shared" si="3"/>
        <v>24833.809999999998</v>
      </c>
      <c r="AE21" s="27"/>
    </row>
    <row r="22" spans="1:31" ht="13.5">
      <c r="A22" s="26" t="s">
        <v>170</v>
      </c>
      <c r="B22" s="24">
        <f t="shared" si="0"/>
        <v>0</v>
      </c>
      <c r="C22" s="27">
        <v>0</v>
      </c>
      <c r="D22" s="28">
        <v>4160000</v>
      </c>
      <c r="E22" s="28">
        <f t="shared" si="6"/>
        <v>-4160000</v>
      </c>
      <c r="F22" s="28"/>
      <c r="G22" s="43">
        <v>0</v>
      </c>
      <c r="H22" s="42">
        <v>0</v>
      </c>
      <c r="I22" s="42">
        <v>0</v>
      </c>
      <c r="J22" s="42">
        <v>0</v>
      </c>
      <c r="K22" s="40">
        <v>0</v>
      </c>
      <c r="L22" s="40">
        <v>0</v>
      </c>
      <c r="M22" s="40">
        <f t="shared" si="2"/>
        <v>0</v>
      </c>
      <c r="N22" s="27">
        <v>0</v>
      </c>
      <c r="O22" s="27">
        <v>0</v>
      </c>
      <c r="P22" s="64">
        <v>0</v>
      </c>
      <c r="Q22" s="27">
        <v>0</v>
      </c>
      <c r="R22" s="27">
        <v>0</v>
      </c>
      <c r="S22" s="27">
        <v>0</v>
      </c>
      <c r="T22" s="27">
        <v>0</v>
      </c>
      <c r="U22" s="27">
        <v>0</v>
      </c>
      <c r="V22" s="27">
        <v>0</v>
      </c>
      <c r="W22" s="27">
        <v>0</v>
      </c>
      <c r="X22" s="27">
        <v>0</v>
      </c>
      <c r="Y22" s="27">
        <v>0</v>
      </c>
      <c r="Z22" s="27">
        <v>0</v>
      </c>
      <c r="AA22" s="27">
        <v>0</v>
      </c>
      <c r="AB22" s="27">
        <v>0</v>
      </c>
      <c r="AC22" s="27">
        <v>0</v>
      </c>
      <c r="AD22" s="40">
        <f t="shared" si="3"/>
        <v>0</v>
      </c>
      <c r="AE22" s="27"/>
    </row>
    <row r="23" spans="1:31" ht="19.5" customHeight="1">
      <c r="A23" s="29" t="s">
        <v>171</v>
      </c>
      <c r="B23" s="24">
        <f t="shared" si="0"/>
        <v>2608477.09</v>
      </c>
      <c r="C23" s="30">
        <v>0</v>
      </c>
      <c r="D23" s="31">
        <v>10310000</v>
      </c>
      <c r="E23" s="28">
        <f t="shared" si="6"/>
        <v>-7701522.91</v>
      </c>
      <c r="F23" s="31">
        <v>0</v>
      </c>
      <c r="G23" s="43">
        <f>2689477.09-81000</f>
        <v>2608477.09</v>
      </c>
      <c r="H23" s="42">
        <v>0</v>
      </c>
      <c r="I23" s="42">
        <v>0</v>
      </c>
      <c r="J23" s="42">
        <v>0</v>
      </c>
      <c r="K23" s="40">
        <v>0</v>
      </c>
      <c r="L23" s="40">
        <v>0</v>
      </c>
      <c r="M23" s="40">
        <f t="shared" si="2"/>
        <v>2160365.09</v>
      </c>
      <c r="N23" s="27">
        <v>0</v>
      </c>
      <c r="O23" s="27">
        <v>0</v>
      </c>
      <c r="P23" s="65">
        <f>2241365.09-81000</f>
        <v>2160365.09</v>
      </c>
      <c r="Q23" s="27">
        <v>0</v>
      </c>
      <c r="R23" s="27">
        <v>0</v>
      </c>
      <c r="S23" s="27">
        <v>0</v>
      </c>
      <c r="T23" s="27">
        <v>0</v>
      </c>
      <c r="U23" s="27">
        <v>0</v>
      </c>
      <c r="V23" s="27">
        <v>0</v>
      </c>
      <c r="W23" s="27">
        <v>0</v>
      </c>
      <c r="X23" s="27">
        <v>0</v>
      </c>
      <c r="Y23" s="27">
        <v>0</v>
      </c>
      <c r="Z23" s="27">
        <v>0</v>
      </c>
      <c r="AA23" s="27">
        <v>0</v>
      </c>
      <c r="AB23" s="27">
        <v>0</v>
      </c>
      <c r="AC23" s="27">
        <v>0</v>
      </c>
      <c r="AD23" s="40">
        <f t="shared" si="3"/>
        <v>448112</v>
      </c>
      <c r="AE23" s="30"/>
    </row>
    <row r="24" spans="1:31" ht="19.5" customHeight="1">
      <c r="A24" s="29" t="s">
        <v>229</v>
      </c>
      <c r="B24" s="24">
        <f t="shared" si="0"/>
        <v>0</v>
      </c>
      <c r="C24" s="30">
        <v>0</v>
      </c>
      <c r="D24" s="31">
        <v>636000</v>
      </c>
      <c r="E24" s="28">
        <f t="shared" si="6"/>
        <v>-636000</v>
      </c>
      <c r="F24" s="31"/>
      <c r="G24" s="44">
        <v>0</v>
      </c>
      <c r="H24" s="42">
        <v>0</v>
      </c>
      <c r="I24" s="42">
        <v>0</v>
      </c>
      <c r="J24" s="42">
        <v>0</v>
      </c>
      <c r="K24" s="40">
        <v>0</v>
      </c>
      <c r="L24" s="40">
        <v>0</v>
      </c>
      <c r="M24" s="40">
        <f t="shared" si="2"/>
        <v>0</v>
      </c>
      <c r="N24" s="27">
        <v>0</v>
      </c>
      <c r="O24" s="27">
        <v>0</v>
      </c>
      <c r="P24" s="66">
        <v>0</v>
      </c>
      <c r="Q24" s="27">
        <v>0</v>
      </c>
      <c r="R24" s="27">
        <v>0</v>
      </c>
      <c r="S24" s="27">
        <v>0</v>
      </c>
      <c r="T24" s="27">
        <v>0</v>
      </c>
      <c r="U24" s="27">
        <v>0</v>
      </c>
      <c r="V24" s="27">
        <v>0</v>
      </c>
      <c r="W24" s="27">
        <v>0</v>
      </c>
      <c r="X24" s="27">
        <v>0</v>
      </c>
      <c r="Y24" s="27">
        <v>0</v>
      </c>
      <c r="Z24" s="27">
        <v>0</v>
      </c>
      <c r="AA24" s="27">
        <v>0</v>
      </c>
      <c r="AB24" s="27">
        <v>0</v>
      </c>
      <c r="AC24" s="27">
        <v>0</v>
      </c>
      <c r="AD24" s="40">
        <f t="shared" si="3"/>
        <v>0</v>
      </c>
      <c r="AE24" s="30"/>
    </row>
    <row r="25" spans="1:31" s="1" customFormat="1" ht="13.5">
      <c r="A25" s="17" t="s">
        <v>173</v>
      </c>
      <c r="B25" s="24">
        <f t="shared" si="0"/>
        <v>190000</v>
      </c>
      <c r="C25" s="27">
        <v>0</v>
      </c>
      <c r="D25" s="28">
        <v>190000</v>
      </c>
      <c r="E25" s="28">
        <f t="shared" si="6"/>
        <v>0</v>
      </c>
      <c r="F25" s="28">
        <v>0</v>
      </c>
      <c r="G25" s="43">
        <v>190000</v>
      </c>
      <c r="H25" s="42">
        <v>0</v>
      </c>
      <c r="I25" s="42">
        <v>0</v>
      </c>
      <c r="J25" s="42">
        <v>0</v>
      </c>
      <c r="K25" s="40">
        <v>0</v>
      </c>
      <c r="L25" s="40">
        <v>0</v>
      </c>
      <c r="M25" s="40">
        <f t="shared" si="2"/>
        <v>190000</v>
      </c>
      <c r="N25" s="27">
        <v>0</v>
      </c>
      <c r="O25" s="27">
        <v>0</v>
      </c>
      <c r="P25" s="64">
        <v>190000</v>
      </c>
      <c r="Q25" s="27">
        <v>0</v>
      </c>
      <c r="R25" s="27">
        <v>0</v>
      </c>
      <c r="S25" s="27">
        <v>0</v>
      </c>
      <c r="T25" s="27">
        <v>0</v>
      </c>
      <c r="U25" s="27">
        <v>0</v>
      </c>
      <c r="V25" s="27">
        <v>0</v>
      </c>
      <c r="W25" s="27">
        <v>0</v>
      </c>
      <c r="X25" s="27">
        <v>0</v>
      </c>
      <c r="Y25" s="27">
        <v>0</v>
      </c>
      <c r="Z25" s="27">
        <v>0</v>
      </c>
      <c r="AA25" s="27">
        <v>0</v>
      </c>
      <c r="AB25" s="27">
        <v>0</v>
      </c>
      <c r="AC25" s="27">
        <v>0</v>
      </c>
      <c r="AD25" s="40">
        <f t="shared" si="3"/>
        <v>0</v>
      </c>
      <c r="AE25" s="27"/>
    </row>
    <row r="26" spans="1:31" s="1" customFormat="1" ht="27">
      <c r="A26" s="26" t="s">
        <v>230</v>
      </c>
      <c r="B26" s="24">
        <f t="shared" si="0"/>
        <v>81000</v>
      </c>
      <c r="C26" s="27">
        <v>0</v>
      </c>
      <c r="D26" s="28">
        <v>81000</v>
      </c>
      <c r="E26" s="28">
        <f t="shared" si="6"/>
        <v>0</v>
      </c>
      <c r="F26" s="28">
        <v>0</v>
      </c>
      <c r="G26" s="43">
        <v>81000</v>
      </c>
      <c r="H26" s="42">
        <v>0</v>
      </c>
      <c r="I26" s="42">
        <v>0</v>
      </c>
      <c r="J26" s="42">
        <v>0</v>
      </c>
      <c r="K26" s="40">
        <v>0</v>
      </c>
      <c r="L26" s="40">
        <v>0</v>
      </c>
      <c r="M26" s="40">
        <f t="shared" si="2"/>
        <v>81000</v>
      </c>
      <c r="N26" s="27">
        <v>0</v>
      </c>
      <c r="O26" s="27">
        <v>0</v>
      </c>
      <c r="P26" s="64">
        <v>81000</v>
      </c>
      <c r="Q26" s="27">
        <v>0</v>
      </c>
      <c r="R26" s="27">
        <v>0</v>
      </c>
      <c r="S26" s="27">
        <v>0</v>
      </c>
      <c r="T26" s="27">
        <v>0</v>
      </c>
      <c r="U26" s="27">
        <v>0</v>
      </c>
      <c r="V26" s="27">
        <v>0</v>
      </c>
      <c r="W26" s="27">
        <v>0</v>
      </c>
      <c r="X26" s="27">
        <v>0</v>
      </c>
      <c r="Y26" s="27">
        <v>0</v>
      </c>
      <c r="Z26" s="27">
        <v>0</v>
      </c>
      <c r="AA26" s="27">
        <v>0</v>
      </c>
      <c r="AB26" s="27">
        <v>0</v>
      </c>
      <c r="AC26" s="27">
        <v>0</v>
      </c>
      <c r="AD26" s="40">
        <f t="shared" si="3"/>
        <v>0</v>
      </c>
      <c r="AE26" s="27"/>
    </row>
    <row r="27" spans="1:31" s="1" customFormat="1" ht="27">
      <c r="A27" s="17" t="s">
        <v>175</v>
      </c>
      <c r="B27" s="24">
        <f t="shared" si="0"/>
        <v>780000</v>
      </c>
      <c r="C27" s="27">
        <v>0</v>
      </c>
      <c r="D27" s="28">
        <v>0</v>
      </c>
      <c r="E27" s="28">
        <v>0</v>
      </c>
      <c r="F27" s="28">
        <v>780000</v>
      </c>
      <c r="G27" s="43">
        <v>780000</v>
      </c>
      <c r="H27" s="42">
        <v>0</v>
      </c>
      <c r="I27" s="42">
        <v>0</v>
      </c>
      <c r="J27" s="42">
        <v>0</v>
      </c>
      <c r="K27" s="40">
        <v>0</v>
      </c>
      <c r="L27" s="40">
        <v>0</v>
      </c>
      <c r="M27" s="40">
        <f t="shared" si="2"/>
        <v>780000</v>
      </c>
      <c r="N27" s="27">
        <v>0</v>
      </c>
      <c r="O27" s="27">
        <v>0</v>
      </c>
      <c r="P27" s="64">
        <v>780000</v>
      </c>
      <c r="Q27" s="27">
        <v>0</v>
      </c>
      <c r="R27" s="27">
        <v>0</v>
      </c>
      <c r="S27" s="27">
        <v>0</v>
      </c>
      <c r="T27" s="27">
        <v>0</v>
      </c>
      <c r="U27" s="27">
        <v>0</v>
      </c>
      <c r="V27" s="27">
        <v>0</v>
      </c>
      <c r="W27" s="27">
        <v>0</v>
      </c>
      <c r="X27" s="27">
        <v>0</v>
      </c>
      <c r="Y27" s="27">
        <v>0</v>
      </c>
      <c r="Z27" s="27">
        <v>0</v>
      </c>
      <c r="AA27" s="27">
        <v>0</v>
      </c>
      <c r="AB27" s="27">
        <v>0</v>
      </c>
      <c r="AC27" s="27">
        <v>0</v>
      </c>
      <c r="AD27" s="40">
        <f t="shared" si="3"/>
        <v>0</v>
      </c>
      <c r="AE27" s="27"/>
    </row>
    <row r="28" spans="1:31" s="1" customFormat="1" ht="27">
      <c r="A28" s="17" t="s">
        <v>176</v>
      </c>
      <c r="B28" s="24">
        <f t="shared" si="0"/>
        <v>271200</v>
      </c>
      <c r="C28" s="27">
        <v>0</v>
      </c>
      <c r="D28" s="28">
        <v>0</v>
      </c>
      <c r="E28" s="28">
        <v>0</v>
      </c>
      <c r="F28" s="28">
        <v>271200</v>
      </c>
      <c r="G28" s="43">
        <v>271200</v>
      </c>
      <c r="H28" s="42">
        <v>0</v>
      </c>
      <c r="I28" s="42">
        <v>0</v>
      </c>
      <c r="J28" s="42">
        <v>0</v>
      </c>
      <c r="K28" s="40">
        <v>0</v>
      </c>
      <c r="L28" s="40">
        <v>0</v>
      </c>
      <c r="M28" s="40">
        <f t="shared" si="2"/>
        <v>271200</v>
      </c>
      <c r="N28" s="27">
        <v>0</v>
      </c>
      <c r="O28" s="27">
        <v>0</v>
      </c>
      <c r="P28" s="64">
        <v>271200</v>
      </c>
      <c r="Q28" s="27">
        <v>0</v>
      </c>
      <c r="R28" s="27">
        <v>0</v>
      </c>
      <c r="S28" s="27">
        <v>0</v>
      </c>
      <c r="T28" s="27">
        <v>0</v>
      </c>
      <c r="U28" s="27">
        <v>0</v>
      </c>
      <c r="V28" s="27">
        <v>0</v>
      </c>
      <c r="W28" s="27">
        <v>0</v>
      </c>
      <c r="X28" s="27">
        <v>0</v>
      </c>
      <c r="Y28" s="27">
        <v>0</v>
      </c>
      <c r="Z28" s="27">
        <v>0</v>
      </c>
      <c r="AA28" s="27">
        <v>0</v>
      </c>
      <c r="AB28" s="27">
        <v>0</v>
      </c>
      <c r="AC28" s="27">
        <v>0</v>
      </c>
      <c r="AD28" s="40">
        <f t="shared" si="3"/>
        <v>0</v>
      </c>
      <c r="AE28" s="27"/>
    </row>
    <row r="29" spans="1:31" s="1" customFormat="1" ht="13.5">
      <c r="A29" s="17" t="s">
        <v>177</v>
      </c>
      <c r="B29" s="24">
        <f t="shared" si="0"/>
        <v>1487695.08</v>
      </c>
      <c r="C29" s="27">
        <v>0</v>
      </c>
      <c r="D29" s="28">
        <v>1500000</v>
      </c>
      <c r="E29" s="28">
        <f aca="true" t="shared" si="8" ref="E29:E49">G29-D29</f>
        <v>-12304.919999999925</v>
      </c>
      <c r="F29" s="28">
        <v>0</v>
      </c>
      <c r="G29" s="43">
        <v>1487695.08</v>
      </c>
      <c r="H29" s="42">
        <v>0</v>
      </c>
      <c r="I29" s="42">
        <v>0</v>
      </c>
      <c r="J29" s="42">
        <v>0</v>
      </c>
      <c r="K29" s="40">
        <v>0</v>
      </c>
      <c r="L29" s="40">
        <v>0</v>
      </c>
      <c r="M29" s="40">
        <f t="shared" si="2"/>
        <v>1487695.08</v>
      </c>
      <c r="N29" s="27">
        <v>0</v>
      </c>
      <c r="O29" s="27">
        <v>0</v>
      </c>
      <c r="P29" s="64">
        <v>1487695.08</v>
      </c>
      <c r="Q29" s="27">
        <v>0</v>
      </c>
      <c r="R29" s="27">
        <v>0</v>
      </c>
      <c r="S29" s="27">
        <v>0</v>
      </c>
      <c r="T29" s="27">
        <v>0</v>
      </c>
      <c r="U29" s="27">
        <v>0</v>
      </c>
      <c r="V29" s="27">
        <v>0</v>
      </c>
      <c r="W29" s="27">
        <v>0</v>
      </c>
      <c r="X29" s="27">
        <v>0</v>
      </c>
      <c r="Y29" s="27">
        <v>0</v>
      </c>
      <c r="Z29" s="27">
        <v>0</v>
      </c>
      <c r="AA29" s="27">
        <v>0</v>
      </c>
      <c r="AB29" s="27">
        <v>0</v>
      </c>
      <c r="AC29" s="27">
        <v>0</v>
      </c>
      <c r="AD29" s="40">
        <f t="shared" si="3"/>
        <v>0</v>
      </c>
      <c r="AE29" s="27"/>
    </row>
    <row r="30" spans="1:31" s="1" customFormat="1" ht="27">
      <c r="A30" s="17" t="s">
        <v>178</v>
      </c>
      <c r="B30" s="24">
        <f t="shared" si="0"/>
        <v>500000</v>
      </c>
      <c r="C30" s="27">
        <v>0</v>
      </c>
      <c r="D30" s="28">
        <v>500000</v>
      </c>
      <c r="E30" s="28">
        <f t="shared" si="8"/>
        <v>0</v>
      </c>
      <c r="F30" s="28">
        <v>0</v>
      </c>
      <c r="G30" s="43">
        <v>500000</v>
      </c>
      <c r="H30" s="42">
        <v>0</v>
      </c>
      <c r="I30" s="42">
        <v>0</v>
      </c>
      <c r="J30" s="42">
        <v>0</v>
      </c>
      <c r="K30" s="40">
        <v>0</v>
      </c>
      <c r="L30" s="40">
        <v>0</v>
      </c>
      <c r="M30" s="40">
        <f t="shared" si="2"/>
        <v>500000</v>
      </c>
      <c r="N30" s="27">
        <v>0</v>
      </c>
      <c r="O30" s="27">
        <v>0</v>
      </c>
      <c r="P30" s="64">
        <v>500000</v>
      </c>
      <c r="Q30" s="27">
        <v>0</v>
      </c>
      <c r="R30" s="27">
        <v>0</v>
      </c>
      <c r="S30" s="27">
        <v>0</v>
      </c>
      <c r="T30" s="27">
        <v>0</v>
      </c>
      <c r="U30" s="27">
        <v>0</v>
      </c>
      <c r="V30" s="27">
        <v>0</v>
      </c>
      <c r="W30" s="27">
        <v>0</v>
      </c>
      <c r="X30" s="27">
        <v>0</v>
      </c>
      <c r="Y30" s="27">
        <v>0</v>
      </c>
      <c r="Z30" s="27">
        <v>0</v>
      </c>
      <c r="AA30" s="27">
        <v>0</v>
      </c>
      <c r="AB30" s="27">
        <v>0</v>
      </c>
      <c r="AC30" s="27">
        <v>0</v>
      </c>
      <c r="AD30" s="40">
        <f t="shared" si="3"/>
        <v>0</v>
      </c>
      <c r="AE30" s="27"/>
    </row>
    <row r="31" spans="1:31" s="1" customFormat="1" ht="13.5">
      <c r="A31" s="17" t="s">
        <v>179</v>
      </c>
      <c r="B31" s="24">
        <f t="shared" si="0"/>
        <v>50000</v>
      </c>
      <c r="C31" s="27">
        <v>0</v>
      </c>
      <c r="D31" s="28">
        <v>50000</v>
      </c>
      <c r="E31" s="28">
        <f t="shared" si="8"/>
        <v>0</v>
      </c>
      <c r="F31" s="28">
        <v>0</v>
      </c>
      <c r="G31" s="43">
        <v>50000</v>
      </c>
      <c r="H31" s="42">
        <v>0</v>
      </c>
      <c r="I31" s="42">
        <v>0</v>
      </c>
      <c r="J31" s="42">
        <v>0</v>
      </c>
      <c r="K31" s="40">
        <v>0</v>
      </c>
      <c r="L31" s="40">
        <v>0</v>
      </c>
      <c r="M31" s="40">
        <f t="shared" si="2"/>
        <v>50000</v>
      </c>
      <c r="N31" s="27">
        <v>0</v>
      </c>
      <c r="O31" s="27">
        <v>0</v>
      </c>
      <c r="P31" s="64">
        <v>50000</v>
      </c>
      <c r="Q31" s="27">
        <v>0</v>
      </c>
      <c r="R31" s="27">
        <v>0</v>
      </c>
      <c r="S31" s="27">
        <v>0</v>
      </c>
      <c r="T31" s="27">
        <v>0</v>
      </c>
      <c r="U31" s="27">
        <v>0</v>
      </c>
      <c r="V31" s="27">
        <v>0</v>
      </c>
      <c r="W31" s="27">
        <v>0</v>
      </c>
      <c r="X31" s="27">
        <v>0</v>
      </c>
      <c r="Y31" s="27">
        <v>0</v>
      </c>
      <c r="Z31" s="27">
        <v>0</v>
      </c>
      <c r="AA31" s="27">
        <v>0</v>
      </c>
      <c r="AB31" s="27">
        <v>0</v>
      </c>
      <c r="AC31" s="27">
        <v>0</v>
      </c>
      <c r="AD31" s="40">
        <f t="shared" si="3"/>
        <v>0</v>
      </c>
      <c r="AE31" s="27"/>
    </row>
    <row r="32" spans="1:31" s="1" customFormat="1" ht="13.5">
      <c r="A32" s="17" t="s">
        <v>180</v>
      </c>
      <c r="B32" s="24">
        <f t="shared" si="0"/>
        <v>285000</v>
      </c>
      <c r="C32" s="27">
        <v>0</v>
      </c>
      <c r="D32" s="28">
        <v>285000</v>
      </c>
      <c r="E32" s="28">
        <f t="shared" si="8"/>
        <v>0</v>
      </c>
      <c r="F32" s="28">
        <v>0</v>
      </c>
      <c r="G32" s="43">
        <v>285000</v>
      </c>
      <c r="H32" s="42">
        <v>0</v>
      </c>
      <c r="I32" s="42">
        <v>0</v>
      </c>
      <c r="J32" s="42">
        <v>0</v>
      </c>
      <c r="K32" s="40">
        <v>0</v>
      </c>
      <c r="L32" s="40">
        <v>0</v>
      </c>
      <c r="M32" s="40">
        <f t="shared" si="2"/>
        <v>285000</v>
      </c>
      <c r="N32" s="27">
        <v>0</v>
      </c>
      <c r="O32" s="27">
        <v>0</v>
      </c>
      <c r="P32" s="64">
        <v>285000</v>
      </c>
      <c r="Q32" s="27">
        <v>0</v>
      </c>
      <c r="R32" s="27">
        <v>0</v>
      </c>
      <c r="S32" s="27">
        <v>0</v>
      </c>
      <c r="T32" s="27">
        <v>0</v>
      </c>
      <c r="U32" s="27">
        <v>0</v>
      </c>
      <c r="V32" s="27">
        <v>0</v>
      </c>
      <c r="W32" s="27">
        <v>0</v>
      </c>
      <c r="X32" s="27">
        <v>0</v>
      </c>
      <c r="Y32" s="27">
        <v>0</v>
      </c>
      <c r="Z32" s="27">
        <v>0</v>
      </c>
      <c r="AA32" s="27">
        <v>0</v>
      </c>
      <c r="AB32" s="27">
        <v>0</v>
      </c>
      <c r="AC32" s="27">
        <v>0</v>
      </c>
      <c r="AD32" s="40">
        <f t="shared" si="3"/>
        <v>0</v>
      </c>
      <c r="AE32" s="27"/>
    </row>
    <row r="33" spans="1:31" s="1" customFormat="1" ht="27">
      <c r="A33" s="17" t="s">
        <v>181</v>
      </c>
      <c r="B33" s="24">
        <f t="shared" si="0"/>
        <v>250000</v>
      </c>
      <c r="C33" s="27">
        <v>0</v>
      </c>
      <c r="D33" s="28">
        <v>250000</v>
      </c>
      <c r="E33" s="28">
        <f t="shared" si="8"/>
        <v>0</v>
      </c>
      <c r="F33" s="28">
        <v>0</v>
      </c>
      <c r="G33" s="43">
        <v>250000</v>
      </c>
      <c r="H33" s="42">
        <v>0</v>
      </c>
      <c r="I33" s="42">
        <v>0</v>
      </c>
      <c r="J33" s="42">
        <v>0</v>
      </c>
      <c r="K33" s="40">
        <v>0</v>
      </c>
      <c r="L33" s="40">
        <v>0</v>
      </c>
      <c r="M33" s="40">
        <f t="shared" si="2"/>
        <v>250000</v>
      </c>
      <c r="N33" s="27">
        <v>0</v>
      </c>
      <c r="O33" s="27">
        <v>0</v>
      </c>
      <c r="P33" s="64">
        <v>250000</v>
      </c>
      <c r="Q33" s="27">
        <v>0</v>
      </c>
      <c r="R33" s="27">
        <v>0</v>
      </c>
      <c r="S33" s="27">
        <v>0</v>
      </c>
      <c r="T33" s="27">
        <v>0</v>
      </c>
      <c r="U33" s="27">
        <v>0</v>
      </c>
      <c r="V33" s="27">
        <v>0</v>
      </c>
      <c r="W33" s="27">
        <v>0</v>
      </c>
      <c r="X33" s="27">
        <v>0</v>
      </c>
      <c r="Y33" s="27">
        <v>0</v>
      </c>
      <c r="Z33" s="27">
        <v>0</v>
      </c>
      <c r="AA33" s="27">
        <v>0</v>
      </c>
      <c r="AB33" s="27">
        <v>0</v>
      </c>
      <c r="AC33" s="27">
        <v>0</v>
      </c>
      <c r="AD33" s="40">
        <f t="shared" si="3"/>
        <v>0</v>
      </c>
      <c r="AE33" s="27"/>
    </row>
    <row r="34" spans="1:31" s="1" customFormat="1" ht="13.5">
      <c r="A34" s="17" t="s">
        <v>182</v>
      </c>
      <c r="B34" s="24">
        <f t="shared" si="0"/>
        <v>713000</v>
      </c>
      <c r="C34" s="27">
        <v>0</v>
      </c>
      <c r="D34" s="28">
        <v>713000</v>
      </c>
      <c r="E34" s="28">
        <f t="shared" si="8"/>
        <v>0</v>
      </c>
      <c r="F34" s="28">
        <v>0</v>
      </c>
      <c r="G34" s="43">
        <v>713000</v>
      </c>
      <c r="H34" s="42">
        <v>0</v>
      </c>
      <c r="I34" s="42">
        <v>0</v>
      </c>
      <c r="J34" s="42">
        <v>0</v>
      </c>
      <c r="K34" s="40">
        <v>0</v>
      </c>
      <c r="L34" s="40">
        <v>0</v>
      </c>
      <c r="M34" s="40">
        <f t="shared" si="2"/>
        <v>713000</v>
      </c>
      <c r="N34" s="27">
        <v>0</v>
      </c>
      <c r="O34" s="27">
        <v>0</v>
      </c>
      <c r="P34" s="64">
        <v>713000</v>
      </c>
      <c r="Q34" s="27">
        <v>0</v>
      </c>
      <c r="R34" s="27">
        <v>0</v>
      </c>
      <c r="S34" s="27">
        <v>0</v>
      </c>
      <c r="T34" s="27">
        <v>0</v>
      </c>
      <c r="U34" s="27">
        <v>0</v>
      </c>
      <c r="V34" s="27">
        <v>0</v>
      </c>
      <c r="W34" s="27">
        <v>0</v>
      </c>
      <c r="X34" s="27">
        <v>0</v>
      </c>
      <c r="Y34" s="27">
        <v>0</v>
      </c>
      <c r="Z34" s="27">
        <v>0</v>
      </c>
      <c r="AA34" s="27">
        <v>0</v>
      </c>
      <c r="AB34" s="27">
        <v>0</v>
      </c>
      <c r="AC34" s="27">
        <v>0</v>
      </c>
      <c r="AD34" s="40">
        <f t="shared" si="3"/>
        <v>0</v>
      </c>
      <c r="AE34" s="27"/>
    </row>
    <row r="35" spans="1:32" s="5" customFormat="1" ht="27">
      <c r="A35" s="32" t="s">
        <v>183</v>
      </c>
      <c r="B35" s="24">
        <f t="shared" si="0"/>
        <v>0</v>
      </c>
      <c r="C35" s="33">
        <v>0</v>
      </c>
      <c r="D35" s="34">
        <v>3000000</v>
      </c>
      <c r="E35" s="28">
        <f t="shared" si="8"/>
        <v>-3000000</v>
      </c>
      <c r="F35" s="34">
        <v>0</v>
      </c>
      <c r="G35" s="45">
        <v>0</v>
      </c>
      <c r="H35" s="42">
        <v>0</v>
      </c>
      <c r="I35" s="42">
        <v>0</v>
      </c>
      <c r="J35" s="42">
        <v>0</v>
      </c>
      <c r="K35" s="40">
        <v>0</v>
      </c>
      <c r="L35" s="40">
        <v>0</v>
      </c>
      <c r="M35" s="40">
        <f t="shared" si="2"/>
        <v>0</v>
      </c>
      <c r="N35" s="27">
        <v>0</v>
      </c>
      <c r="O35" s="27">
        <v>0</v>
      </c>
      <c r="P35" s="67">
        <v>0</v>
      </c>
      <c r="Q35" s="27">
        <v>0</v>
      </c>
      <c r="R35" s="27">
        <v>0</v>
      </c>
      <c r="S35" s="27">
        <v>0</v>
      </c>
      <c r="T35" s="27">
        <v>0</v>
      </c>
      <c r="U35" s="27">
        <v>0</v>
      </c>
      <c r="V35" s="27">
        <v>0</v>
      </c>
      <c r="W35" s="27">
        <v>0</v>
      </c>
      <c r="X35" s="27">
        <v>0</v>
      </c>
      <c r="Y35" s="27">
        <v>0</v>
      </c>
      <c r="Z35" s="27">
        <v>0</v>
      </c>
      <c r="AA35" s="27">
        <v>0</v>
      </c>
      <c r="AB35" s="27">
        <v>0</v>
      </c>
      <c r="AC35" s="27">
        <v>0</v>
      </c>
      <c r="AD35" s="40">
        <f t="shared" si="3"/>
        <v>0</v>
      </c>
      <c r="AE35" s="33"/>
      <c r="AF35" s="1"/>
    </row>
    <row r="36" spans="1:31" ht="13.5">
      <c r="A36" s="26" t="s">
        <v>184</v>
      </c>
      <c r="B36" s="24">
        <f t="shared" si="0"/>
        <v>0</v>
      </c>
      <c r="C36" s="27">
        <v>0</v>
      </c>
      <c r="D36" s="28">
        <v>3000000</v>
      </c>
      <c r="E36" s="28">
        <f t="shared" si="8"/>
        <v>-3000000</v>
      </c>
      <c r="F36" s="28">
        <v>0</v>
      </c>
      <c r="G36" s="43">
        <v>0</v>
      </c>
      <c r="H36" s="42">
        <v>0</v>
      </c>
      <c r="I36" s="42">
        <v>0</v>
      </c>
      <c r="J36" s="42">
        <v>0</v>
      </c>
      <c r="K36" s="40">
        <v>0</v>
      </c>
      <c r="L36" s="40">
        <v>0</v>
      </c>
      <c r="M36" s="40">
        <f t="shared" si="2"/>
        <v>0</v>
      </c>
      <c r="N36" s="27">
        <v>0</v>
      </c>
      <c r="O36" s="27">
        <v>0</v>
      </c>
      <c r="P36" s="64">
        <v>0</v>
      </c>
      <c r="Q36" s="27">
        <v>0</v>
      </c>
      <c r="R36" s="27">
        <v>0</v>
      </c>
      <c r="S36" s="27">
        <v>0</v>
      </c>
      <c r="T36" s="27">
        <v>0</v>
      </c>
      <c r="U36" s="27">
        <v>0</v>
      </c>
      <c r="V36" s="27">
        <v>0</v>
      </c>
      <c r="W36" s="27">
        <v>0</v>
      </c>
      <c r="X36" s="27">
        <v>0</v>
      </c>
      <c r="Y36" s="27">
        <v>0</v>
      </c>
      <c r="Z36" s="27">
        <v>0</v>
      </c>
      <c r="AA36" s="27">
        <v>0</v>
      </c>
      <c r="AB36" s="27">
        <v>0</v>
      </c>
      <c r="AC36" s="27">
        <v>0</v>
      </c>
      <c r="AD36" s="40">
        <f t="shared" si="3"/>
        <v>0</v>
      </c>
      <c r="AE36" s="27"/>
    </row>
    <row r="37" spans="1:31" s="1" customFormat="1" ht="13.5">
      <c r="A37" s="17" t="s">
        <v>185</v>
      </c>
      <c r="B37" s="24">
        <f t="shared" si="0"/>
        <v>95000</v>
      </c>
      <c r="C37" s="27">
        <v>0</v>
      </c>
      <c r="D37" s="28">
        <v>95000</v>
      </c>
      <c r="E37" s="28">
        <f t="shared" si="8"/>
        <v>0</v>
      </c>
      <c r="F37" s="28">
        <v>0</v>
      </c>
      <c r="G37" s="43">
        <v>95000</v>
      </c>
      <c r="H37" s="42">
        <v>0</v>
      </c>
      <c r="I37" s="42">
        <v>0</v>
      </c>
      <c r="J37" s="42">
        <v>0</v>
      </c>
      <c r="K37" s="40">
        <v>0</v>
      </c>
      <c r="L37" s="40">
        <v>0</v>
      </c>
      <c r="M37" s="40">
        <f t="shared" si="2"/>
        <v>95000</v>
      </c>
      <c r="N37" s="27">
        <v>0</v>
      </c>
      <c r="O37" s="27">
        <v>0</v>
      </c>
      <c r="P37" s="64">
        <v>95000</v>
      </c>
      <c r="Q37" s="27">
        <v>0</v>
      </c>
      <c r="R37" s="27">
        <v>0</v>
      </c>
      <c r="S37" s="27">
        <v>0</v>
      </c>
      <c r="T37" s="27">
        <v>0</v>
      </c>
      <c r="U37" s="27">
        <v>0</v>
      </c>
      <c r="V37" s="27">
        <v>0</v>
      </c>
      <c r="W37" s="27">
        <v>0</v>
      </c>
      <c r="X37" s="27">
        <v>0</v>
      </c>
      <c r="Y37" s="27">
        <v>0</v>
      </c>
      <c r="Z37" s="27">
        <v>0</v>
      </c>
      <c r="AA37" s="27">
        <v>0</v>
      </c>
      <c r="AB37" s="27">
        <v>0</v>
      </c>
      <c r="AC37" s="27">
        <v>0</v>
      </c>
      <c r="AD37" s="40">
        <f t="shared" si="3"/>
        <v>0</v>
      </c>
      <c r="AE37" s="27"/>
    </row>
    <row r="38" spans="1:31" s="1" customFormat="1" ht="13.5">
      <c r="A38" s="17" t="s">
        <v>186</v>
      </c>
      <c r="B38" s="24">
        <f t="shared" si="0"/>
        <v>440000</v>
      </c>
      <c r="C38" s="27">
        <v>0</v>
      </c>
      <c r="D38" s="28">
        <v>440000</v>
      </c>
      <c r="E38" s="28">
        <f t="shared" si="8"/>
        <v>0</v>
      </c>
      <c r="F38" s="28">
        <v>0</v>
      </c>
      <c r="G38" s="43">
        <v>440000</v>
      </c>
      <c r="H38" s="42">
        <v>0</v>
      </c>
      <c r="I38" s="42">
        <v>0</v>
      </c>
      <c r="J38" s="42">
        <v>0</v>
      </c>
      <c r="K38" s="40">
        <v>0</v>
      </c>
      <c r="L38" s="40">
        <v>0</v>
      </c>
      <c r="M38" s="40">
        <f t="shared" si="2"/>
        <v>440000</v>
      </c>
      <c r="N38" s="27">
        <v>0</v>
      </c>
      <c r="O38" s="27">
        <v>0</v>
      </c>
      <c r="P38" s="64">
        <v>440000</v>
      </c>
      <c r="Q38" s="27">
        <v>0</v>
      </c>
      <c r="R38" s="27">
        <v>0</v>
      </c>
      <c r="S38" s="27">
        <v>0</v>
      </c>
      <c r="T38" s="27">
        <v>0</v>
      </c>
      <c r="U38" s="27">
        <v>0</v>
      </c>
      <c r="V38" s="27">
        <v>0</v>
      </c>
      <c r="W38" s="27">
        <v>0</v>
      </c>
      <c r="X38" s="27">
        <v>0</v>
      </c>
      <c r="Y38" s="27">
        <v>0</v>
      </c>
      <c r="Z38" s="27">
        <v>0</v>
      </c>
      <c r="AA38" s="27">
        <v>0</v>
      </c>
      <c r="AB38" s="27">
        <v>0</v>
      </c>
      <c r="AC38" s="27">
        <v>0</v>
      </c>
      <c r="AD38" s="40">
        <f t="shared" si="3"/>
        <v>0</v>
      </c>
      <c r="AE38" s="27"/>
    </row>
    <row r="39" spans="1:31" s="1" customFormat="1" ht="13.5">
      <c r="A39" s="17" t="s">
        <v>187</v>
      </c>
      <c r="B39" s="24">
        <f t="shared" si="0"/>
        <v>380000</v>
      </c>
      <c r="C39" s="27">
        <v>0</v>
      </c>
      <c r="D39" s="28">
        <v>380000</v>
      </c>
      <c r="E39" s="28">
        <f t="shared" si="8"/>
        <v>0</v>
      </c>
      <c r="F39" s="28">
        <v>0</v>
      </c>
      <c r="G39" s="43">
        <v>380000</v>
      </c>
      <c r="H39" s="42">
        <v>0</v>
      </c>
      <c r="I39" s="42">
        <v>0</v>
      </c>
      <c r="J39" s="42">
        <v>0</v>
      </c>
      <c r="K39" s="40">
        <v>0</v>
      </c>
      <c r="L39" s="40">
        <v>0</v>
      </c>
      <c r="M39" s="40">
        <f t="shared" si="2"/>
        <v>380000</v>
      </c>
      <c r="N39" s="27">
        <v>0</v>
      </c>
      <c r="O39" s="27">
        <v>0</v>
      </c>
      <c r="P39" s="64">
        <v>380000</v>
      </c>
      <c r="Q39" s="27">
        <v>0</v>
      </c>
      <c r="R39" s="27">
        <v>0</v>
      </c>
      <c r="S39" s="27">
        <v>0</v>
      </c>
      <c r="T39" s="27">
        <v>0</v>
      </c>
      <c r="U39" s="27">
        <v>0</v>
      </c>
      <c r="V39" s="27">
        <v>0</v>
      </c>
      <c r="W39" s="27">
        <v>0</v>
      </c>
      <c r="X39" s="27">
        <v>0</v>
      </c>
      <c r="Y39" s="27">
        <v>0</v>
      </c>
      <c r="Z39" s="27">
        <v>0</v>
      </c>
      <c r="AA39" s="27">
        <v>0</v>
      </c>
      <c r="AB39" s="27">
        <v>0</v>
      </c>
      <c r="AC39" s="27">
        <v>0</v>
      </c>
      <c r="AD39" s="40">
        <f t="shared" si="3"/>
        <v>0</v>
      </c>
      <c r="AE39" s="27"/>
    </row>
    <row r="40" spans="1:31" s="1" customFormat="1" ht="27">
      <c r="A40" s="17" t="s">
        <v>188</v>
      </c>
      <c r="B40" s="24">
        <f t="shared" si="0"/>
        <v>95000</v>
      </c>
      <c r="C40" s="27">
        <v>0</v>
      </c>
      <c r="D40" s="28">
        <v>95000</v>
      </c>
      <c r="E40" s="28">
        <f t="shared" si="8"/>
        <v>0</v>
      </c>
      <c r="F40" s="28">
        <v>0</v>
      </c>
      <c r="G40" s="43">
        <v>95000</v>
      </c>
      <c r="H40" s="42">
        <v>0</v>
      </c>
      <c r="I40" s="42">
        <v>0</v>
      </c>
      <c r="J40" s="42">
        <v>0</v>
      </c>
      <c r="K40" s="40">
        <v>0</v>
      </c>
      <c r="L40" s="40">
        <v>0</v>
      </c>
      <c r="M40" s="40">
        <f t="shared" si="2"/>
        <v>95000</v>
      </c>
      <c r="N40" s="27">
        <v>0</v>
      </c>
      <c r="O40" s="27">
        <v>0</v>
      </c>
      <c r="P40" s="64">
        <v>95000</v>
      </c>
      <c r="Q40" s="27">
        <v>0</v>
      </c>
      <c r="R40" s="27">
        <v>0</v>
      </c>
      <c r="S40" s="27">
        <v>0</v>
      </c>
      <c r="T40" s="27">
        <v>0</v>
      </c>
      <c r="U40" s="27">
        <v>0</v>
      </c>
      <c r="V40" s="27">
        <v>0</v>
      </c>
      <c r="W40" s="27">
        <v>0</v>
      </c>
      <c r="X40" s="27">
        <v>0</v>
      </c>
      <c r="Y40" s="27">
        <v>0</v>
      </c>
      <c r="Z40" s="27">
        <v>0</v>
      </c>
      <c r="AA40" s="27">
        <v>0</v>
      </c>
      <c r="AB40" s="27">
        <v>0</v>
      </c>
      <c r="AC40" s="27">
        <v>0</v>
      </c>
      <c r="AD40" s="40">
        <f t="shared" si="3"/>
        <v>0</v>
      </c>
      <c r="AE40" s="27"/>
    </row>
    <row r="41" spans="1:31" s="1" customFormat="1" ht="27">
      <c r="A41" s="17" t="s">
        <v>189</v>
      </c>
      <c r="B41" s="24">
        <f t="shared" si="0"/>
        <v>95000</v>
      </c>
      <c r="C41" s="27">
        <v>0</v>
      </c>
      <c r="D41" s="28">
        <v>95000</v>
      </c>
      <c r="E41" s="28">
        <f t="shared" si="8"/>
        <v>0</v>
      </c>
      <c r="F41" s="28">
        <v>0</v>
      </c>
      <c r="G41" s="43">
        <v>95000</v>
      </c>
      <c r="H41" s="42">
        <v>0</v>
      </c>
      <c r="I41" s="42">
        <v>0</v>
      </c>
      <c r="J41" s="42">
        <v>0</v>
      </c>
      <c r="K41" s="40">
        <v>0</v>
      </c>
      <c r="L41" s="40">
        <v>0</v>
      </c>
      <c r="M41" s="40">
        <f t="shared" si="2"/>
        <v>95000</v>
      </c>
      <c r="N41" s="27">
        <v>0</v>
      </c>
      <c r="O41" s="27">
        <v>0</v>
      </c>
      <c r="P41" s="64">
        <v>95000</v>
      </c>
      <c r="Q41" s="27">
        <v>0</v>
      </c>
      <c r="R41" s="27">
        <v>0</v>
      </c>
      <c r="S41" s="27">
        <v>0</v>
      </c>
      <c r="T41" s="27">
        <v>0</v>
      </c>
      <c r="U41" s="27">
        <v>0</v>
      </c>
      <c r="V41" s="27">
        <v>0</v>
      </c>
      <c r="W41" s="27">
        <v>0</v>
      </c>
      <c r="X41" s="27">
        <v>0</v>
      </c>
      <c r="Y41" s="27">
        <v>0</v>
      </c>
      <c r="Z41" s="27">
        <v>0</v>
      </c>
      <c r="AA41" s="27">
        <v>0</v>
      </c>
      <c r="AB41" s="27">
        <v>0</v>
      </c>
      <c r="AC41" s="27">
        <v>0</v>
      </c>
      <c r="AD41" s="40">
        <f t="shared" si="3"/>
        <v>0</v>
      </c>
      <c r="AE41" s="27"/>
    </row>
    <row r="42" spans="1:31" s="1" customFormat="1" ht="13.5">
      <c r="A42" s="26" t="s">
        <v>231</v>
      </c>
      <c r="B42" s="24">
        <f t="shared" si="0"/>
        <v>95000</v>
      </c>
      <c r="C42" s="27">
        <v>0</v>
      </c>
      <c r="D42" s="28">
        <v>95000</v>
      </c>
      <c r="E42" s="28">
        <f t="shared" si="8"/>
        <v>0</v>
      </c>
      <c r="F42" s="28">
        <v>0</v>
      </c>
      <c r="G42" s="43">
        <v>95000</v>
      </c>
      <c r="H42" s="42">
        <v>0</v>
      </c>
      <c r="I42" s="42">
        <v>0</v>
      </c>
      <c r="J42" s="42">
        <v>0</v>
      </c>
      <c r="K42" s="40">
        <v>0</v>
      </c>
      <c r="L42" s="40">
        <v>0</v>
      </c>
      <c r="M42" s="40">
        <f t="shared" si="2"/>
        <v>95000</v>
      </c>
      <c r="N42" s="27">
        <v>0</v>
      </c>
      <c r="O42" s="27">
        <v>0</v>
      </c>
      <c r="P42" s="64">
        <v>95000</v>
      </c>
      <c r="Q42" s="27">
        <v>0</v>
      </c>
      <c r="R42" s="27">
        <v>0</v>
      </c>
      <c r="S42" s="27">
        <v>0</v>
      </c>
      <c r="T42" s="27">
        <v>0</v>
      </c>
      <c r="U42" s="27">
        <v>0</v>
      </c>
      <c r="V42" s="27">
        <v>0</v>
      </c>
      <c r="W42" s="27">
        <v>0</v>
      </c>
      <c r="X42" s="27">
        <v>0</v>
      </c>
      <c r="Y42" s="27">
        <v>0</v>
      </c>
      <c r="Z42" s="27">
        <v>0</v>
      </c>
      <c r="AA42" s="27">
        <v>0</v>
      </c>
      <c r="AB42" s="27">
        <v>0</v>
      </c>
      <c r="AC42" s="27">
        <v>0</v>
      </c>
      <c r="AD42" s="40">
        <f t="shared" si="3"/>
        <v>0</v>
      </c>
      <c r="AE42" s="27"/>
    </row>
    <row r="43" spans="1:31" s="1" customFormat="1" ht="27">
      <c r="A43" s="26" t="s">
        <v>232</v>
      </c>
      <c r="B43" s="24">
        <f t="shared" si="0"/>
        <v>50000</v>
      </c>
      <c r="C43" s="27">
        <v>0</v>
      </c>
      <c r="D43" s="28">
        <v>50000</v>
      </c>
      <c r="E43" s="28">
        <f t="shared" si="8"/>
        <v>0</v>
      </c>
      <c r="F43" s="28">
        <v>0</v>
      </c>
      <c r="G43" s="43">
        <v>50000</v>
      </c>
      <c r="H43" s="42">
        <v>0</v>
      </c>
      <c r="I43" s="42">
        <v>0</v>
      </c>
      <c r="J43" s="42">
        <v>0</v>
      </c>
      <c r="K43" s="40">
        <v>0</v>
      </c>
      <c r="L43" s="40">
        <v>0</v>
      </c>
      <c r="M43" s="40">
        <f t="shared" si="2"/>
        <v>50000</v>
      </c>
      <c r="N43" s="27">
        <v>0</v>
      </c>
      <c r="O43" s="27">
        <v>0</v>
      </c>
      <c r="P43" s="64">
        <v>50000</v>
      </c>
      <c r="Q43" s="27">
        <v>0</v>
      </c>
      <c r="R43" s="27">
        <v>0</v>
      </c>
      <c r="S43" s="27">
        <v>0</v>
      </c>
      <c r="T43" s="27">
        <v>0</v>
      </c>
      <c r="U43" s="27">
        <v>0</v>
      </c>
      <c r="V43" s="27">
        <v>0</v>
      </c>
      <c r="W43" s="27">
        <v>0</v>
      </c>
      <c r="X43" s="27">
        <v>0</v>
      </c>
      <c r="Y43" s="27">
        <v>0</v>
      </c>
      <c r="Z43" s="27">
        <v>0</v>
      </c>
      <c r="AA43" s="27">
        <v>0</v>
      </c>
      <c r="AB43" s="27">
        <v>0</v>
      </c>
      <c r="AC43" s="27">
        <v>0</v>
      </c>
      <c r="AD43" s="40">
        <f t="shared" si="3"/>
        <v>0</v>
      </c>
      <c r="AE43" s="27"/>
    </row>
    <row r="44" spans="1:31" s="1" customFormat="1" ht="13.5">
      <c r="A44" s="26" t="s">
        <v>233</v>
      </c>
      <c r="B44" s="24">
        <f t="shared" si="0"/>
        <v>95000</v>
      </c>
      <c r="C44" s="27">
        <v>0</v>
      </c>
      <c r="D44" s="28">
        <v>95000</v>
      </c>
      <c r="E44" s="28">
        <f t="shared" si="8"/>
        <v>0</v>
      </c>
      <c r="F44" s="28">
        <v>0</v>
      </c>
      <c r="G44" s="43">
        <v>95000</v>
      </c>
      <c r="H44" s="42">
        <v>0</v>
      </c>
      <c r="I44" s="42">
        <v>0</v>
      </c>
      <c r="J44" s="42">
        <v>0</v>
      </c>
      <c r="K44" s="40">
        <v>0</v>
      </c>
      <c r="L44" s="40">
        <v>0</v>
      </c>
      <c r="M44" s="40">
        <f t="shared" si="2"/>
        <v>95000</v>
      </c>
      <c r="N44" s="27">
        <v>0</v>
      </c>
      <c r="O44" s="27">
        <v>0</v>
      </c>
      <c r="P44" s="64">
        <v>95000</v>
      </c>
      <c r="Q44" s="27">
        <v>0</v>
      </c>
      <c r="R44" s="27">
        <v>0</v>
      </c>
      <c r="S44" s="27">
        <v>0</v>
      </c>
      <c r="T44" s="27">
        <v>0</v>
      </c>
      <c r="U44" s="27">
        <v>0</v>
      </c>
      <c r="V44" s="27">
        <v>0</v>
      </c>
      <c r="W44" s="27">
        <v>0</v>
      </c>
      <c r="X44" s="27">
        <v>0</v>
      </c>
      <c r="Y44" s="27">
        <v>0</v>
      </c>
      <c r="Z44" s="27">
        <v>0</v>
      </c>
      <c r="AA44" s="27">
        <v>0</v>
      </c>
      <c r="AB44" s="27">
        <v>0</v>
      </c>
      <c r="AC44" s="27">
        <v>0</v>
      </c>
      <c r="AD44" s="40">
        <f t="shared" si="3"/>
        <v>0</v>
      </c>
      <c r="AE44" s="27"/>
    </row>
    <row r="45" spans="1:31" s="1" customFormat="1" ht="13.5">
      <c r="A45" s="26" t="s">
        <v>234</v>
      </c>
      <c r="B45" s="24">
        <f t="shared" si="0"/>
        <v>475000</v>
      </c>
      <c r="C45" s="27">
        <v>0</v>
      </c>
      <c r="D45" s="28">
        <v>475000</v>
      </c>
      <c r="E45" s="28">
        <f t="shared" si="8"/>
        <v>0</v>
      </c>
      <c r="F45" s="28">
        <v>0</v>
      </c>
      <c r="G45" s="43">
        <v>475000</v>
      </c>
      <c r="H45" s="42">
        <v>0</v>
      </c>
      <c r="I45" s="42">
        <v>0</v>
      </c>
      <c r="J45" s="42">
        <v>0</v>
      </c>
      <c r="K45" s="40">
        <v>0</v>
      </c>
      <c r="L45" s="40">
        <v>0</v>
      </c>
      <c r="M45" s="40">
        <f t="shared" si="2"/>
        <v>475000</v>
      </c>
      <c r="N45" s="27">
        <v>0</v>
      </c>
      <c r="O45" s="27">
        <v>0</v>
      </c>
      <c r="P45" s="64">
        <v>475000</v>
      </c>
      <c r="Q45" s="27">
        <v>0</v>
      </c>
      <c r="R45" s="27">
        <v>0</v>
      </c>
      <c r="S45" s="27">
        <v>0</v>
      </c>
      <c r="T45" s="27">
        <v>0</v>
      </c>
      <c r="U45" s="27">
        <v>0</v>
      </c>
      <c r="V45" s="27">
        <v>0</v>
      </c>
      <c r="W45" s="27">
        <v>0</v>
      </c>
      <c r="X45" s="27">
        <v>0</v>
      </c>
      <c r="Y45" s="27">
        <v>0</v>
      </c>
      <c r="Z45" s="27">
        <v>0</v>
      </c>
      <c r="AA45" s="27">
        <v>0</v>
      </c>
      <c r="AB45" s="27">
        <v>0</v>
      </c>
      <c r="AC45" s="27">
        <v>0</v>
      </c>
      <c r="AD45" s="40">
        <f t="shared" si="3"/>
        <v>0</v>
      </c>
      <c r="AE45" s="27"/>
    </row>
    <row r="46" spans="1:31" s="1" customFormat="1" ht="13.5">
      <c r="A46" s="26" t="s">
        <v>235</v>
      </c>
      <c r="B46" s="24">
        <f t="shared" si="0"/>
        <v>104000</v>
      </c>
      <c r="C46" s="27">
        <v>0</v>
      </c>
      <c r="D46" s="28">
        <v>950000</v>
      </c>
      <c r="E46" s="28">
        <f t="shared" si="8"/>
        <v>-846000</v>
      </c>
      <c r="F46" s="28">
        <v>0</v>
      </c>
      <c r="G46" s="43">
        <v>104000</v>
      </c>
      <c r="H46" s="42">
        <v>0</v>
      </c>
      <c r="I46" s="42">
        <v>0</v>
      </c>
      <c r="J46" s="42">
        <v>0</v>
      </c>
      <c r="K46" s="40">
        <v>0</v>
      </c>
      <c r="L46" s="40">
        <v>0</v>
      </c>
      <c r="M46" s="40">
        <f t="shared" si="2"/>
        <v>104000</v>
      </c>
      <c r="N46" s="27">
        <v>0</v>
      </c>
      <c r="O46" s="27">
        <v>0</v>
      </c>
      <c r="P46" s="64">
        <v>104000</v>
      </c>
      <c r="Q46" s="27">
        <v>0</v>
      </c>
      <c r="R46" s="27">
        <v>0</v>
      </c>
      <c r="S46" s="27">
        <v>0</v>
      </c>
      <c r="T46" s="27">
        <v>0</v>
      </c>
      <c r="U46" s="27">
        <v>0</v>
      </c>
      <c r="V46" s="27">
        <v>0</v>
      </c>
      <c r="W46" s="27">
        <v>0</v>
      </c>
      <c r="X46" s="27">
        <v>0</v>
      </c>
      <c r="Y46" s="27">
        <v>0</v>
      </c>
      <c r="Z46" s="27">
        <v>0</v>
      </c>
      <c r="AA46" s="27">
        <v>0</v>
      </c>
      <c r="AB46" s="27">
        <v>0</v>
      </c>
      <c r="AC46" s="27">
        <v>0</v>
      </c>
      <c r="AD46" s="40">
        <f t="shared" si="3"/>
        <v>0</v>
      </c>
      <c r="AE46" s="27"/>
    </row>
    <row r="47" spans="1:31" s="1" customFormat="1" ht="27">
      <c r="A47" s="26" t="s">
        <v>236</v>
      </c>
      <c r="B47" s="24">
        <f t="shared" si="0"/>
        <v>95000</v>
      </c>
      <c r="C47" s="27">
        <v>0</v>
      </c>
      <c r="D47" s="28">
        <v>95000</v>
      </c>
      <c r="E47" s="28">
        <f t="shared" si="8"/>
        <v>0</v>
      </c>
      <c r="F47" s="28">
        <v>0</v>
      </c>
      <c r="G47" s="43">
        <v>95000</v>
      </c>
      <c r="H47" s="42">
        <v>0</v>
      </c>
      <c r="I47" s="42">
        <v>0</v>
      </c>
      <c r="J47" s="42">
        <v>0</v>
      </c>
      <c r="K47" s="40">
        <v>0</v>
      </c>
      <c r="L47" s="40">
        <v>0</v>
      </c>
      <c r="M47" s="40">
        <f t="shared" si="2"/>
        <v>95000</v>
      </c>
      <c r="N47" s="27">
        <v>0</v>
      </c>
      <c r="O47" s="27">
        <v>0</v>
      </c>
      <c r="P47" s="64">
        <v>95000</v>
      </c>
      <c r="Q47" s="27">
        <v>0</v>
      </c>
      <c r="R47" s="27">
        <v>0</v>
      </c>
      <c r="S47" s="27">
        <v>0</v>
      </c>
      <c r="T47" s="27">
        <v>0</v>
      </c>
      <c r="U47" s="27">
        <v>0</v>
      </c>
      <c r="V47" s="27">
        <v>0</v>
      </c>
      <c r="W47" s="27">
        <v>0</v>
      </c>
      <c r="X47" s="27">
        <v>0</v>
      </c>
      <c r="Y47" s="27">
        <v>0</v>
      </c>
      <c r="Z47" s="27">
        <v>0</v>
      </c>
      <c r="AA47" s="27">
        <v>0</v>
      </c>
      <c r="AB47" s="27">
        <v>0</v>
      </c>
      <c r="AC47" s="27">
        <v>0</v>
      </c>
      <c r="AD47" s="40">
        <f t="shared" si="3"/>
        <v>0</v>
      </c>
      <c r="AE47" s="27"/>
    </row>
    <row r="48" spans="1:31" s="1" customFormat="1" ht="13.5">
      <c r="A48" s="26" t="s">
        <v>237</v>
      </c>
      <c r="B48" s="24">
        <f t="shared" si="0"/>
        <v>900000</v>
      </c>
      <c r="C48" s="27">
        <v>0</v>
      </c>
      <c r="D48" s="28">
        <v>900000</v>
      </c>
      <c r="E48" s="28">
        <f t="shared" si="8"/>
        <v>0</v>
      </c>
      <c r="F48" s="28">
        <v>0</v>
      </c>
      <c r="G48" s="43">
        <v>900000</v>
      </c>
      <c r="H48" s="42">
        <v>0</v>
      </c>
      <c r="I48" s="42">
        <v>0</v>
      </c>
      <c r="J48" s="42">
        <v>0</v>
      </c>
      <c r="K48" s="40">
        <v>0</v>
      </c>
      <c r="L48" s="40">
        <v>0</v>
      </c>
      <c r="M48" s="40">
        <f t="shared" si="2"/>
        <v>900000</v>
      </c>
      <c r="N48" s="27">
        <v>0</v>
      </c>
      <c r="O48" s="27">
        <v>0</v>
      </c>
      <c r="P48" s="64">
        <v>900000</v>
      </c>
      <c r="Q48" s="27">
        <v>0</v>
      </c>
      <c r="R48" s="27">
        <v>0</v>
      </c>
      <c r="S48" s="27">
        <v>0</v>
      </c>
      <c r="T48" s="27">
        <v>0</v>
      </c>
      <c r="U48" s="27">
        <v>0</v>
      </c>
      <c r="V48" s="27">
        <v>0</v>
      </c>
      <c r="W48" s="27">
        <v>0</v>
      </c>
      <c r="X48" s="27">
        <v>0</v>
      </c>
      <c r="Y48" s="27">
        <v>0</v>
      </c>
      <c r="Z48" s="27">
        <v>0</v>
      </c>
      <c r="AA48" s="27">
        <v>0</v>
      </c>
      <c r="AB48" s="27">
        <v>0</v>
      </c>
      <c r="AC48" s="27">
        <v>0</v>
      </c>
      <c r="AD48" s="40">
        <f t="shared" si="3"/>
        <v>0</v>
      </c>
      <c r="AE48" s="27"/>
    </row>
    <row r="49" spans="1:31" s="1" customFormat="1" ht="13.5">
      <c r="A49" s="26" t="s">
        <v>238</v>
      </c>
      <c r="B49" s="24">
        <f t="shared" si="0"/>
        <v>694310.29</v>
      </c>
      <c r="C49" s="27">
        <v>694310.29</v>
      </c>
      <c r="D49" s="28">
        <v>0</v>
      </c>
      <c r="E49" s="28">
        <f t="shared" si="8"/>
        <v>0</v>
      </c>
      <c r="F49" s="28">
        <v>0</v>
      </c>
      <c r="G49" s="43">
        <v>0</v>
      </c>
      <c r="H49" s="42">
        <v>0</v>
      </c>
      <c r="I49" s="42">
        <v>0</v>
      </c>
      <c r="J49" s="42">
        <v>0</v>
      </c>
      <c r="K49" s="40">
        <v>0</v>
      </c>
      <c r="L49" s="40">
        <v>0</v>
      </c>
      <c r="M49" s="40">
        <f t="shared" si="2"/>
        <v>694310.29</v>
      </c>
      <c r="N49" s="27">
        <v>694310.29</v>
      </c>
      <c r="O49" s="27">
        <v>0</v>
      </c>
      <c r="P49" s="64">
        <v>0</v>
      </c>
      <c r="Q49" s="27">
        <v>0</v>
      </c>
      <c r="R49" s="27">
        <v>0</v>
      </c>
      <c r="S49" s="27">
        <v>0</v>
      </c>
      <c r="T49" s="27">
        <v>0</v>
      </c>
      <c r="U49" s="27">
        <v>0</v>
      </c>
      <c r="V49" s="27">
        <v>0</v>
      </c>
      <c r="W49" s="27">
        <v>0</v>
      </c>
      <c r="X49" s="27">
        <v>0</v>
      </c>
      <c r="Y49" s="27">
        <v>0</v>
      </c>
      <c r="Z49" s="27">
        <v>0</v>
      </c>
      <c r="AA49" s="27">
        <v>0</v>
      </c>
      <c r="AB49" s="27">
        <v>0</v>
      </c>
      <c r="AC49" s="27">
        <v>0</v>
      </c>
      <c r="AD49" s="40">
        <f t="shared" si="3"/>
        <v>0</v>
      </c>
      <c r="AE49" s="27"/>
    </row>
    <row r="50" spans="1:31" s="1" customFormat="1" ht="13.5">
      <c r="A50" s="26" t="s">
        <v>239</v>
      </c>
      <c r="B50" s="24">
        <f t="shared" si="0"/>
        <v>242000</v>
      </c>
      <c r="C50" s="27">
        <v>0</v>
      </c>
      <c r="D50" s="28">
        <v>0</v>
      </c>
      <c r="E50" s="28">
        <v>0</v>
      </c>
      <c r="F50" s="28">
        <v>242000</v>
      </c>
      <c r="G50" s="43">
        <v>242000</v>
      </c>
      <c r="H50" s="42">
        <v>0</v>
      </c>
      <c r="I50" s="42">
        <v>0</v>
      </c>
      <c r="J50" s="42">
        <v>0</v>
      </c>
      <c r="K50" s="40">
        <v>0</v>
      </c>
      <c r="L50" s="40">
        <v>0</v>
      </c>
      <c r="M50" s="40">
        <f t="shared" si="2"/>
        <v>242000</v>
      </c>
      <c r="N50" s="27">
        <v>0</v>
      </c>
      <c r="O50" s="27">
        <v>0</v>
      </c>
      <c r="P50" s="64">
        <v>242000</v>
      </c>
      <c r="Q50" s="27">
        <v>0</v>
      </c>
      <c r="R50" s="27">
        <v>0</v>
      </c>
      <c r="S50" s="27">
        <v>0</v>
      </c>
      <c r="T50" s="27">
        <v>0</v>
      </c>
      <c r="U50" s="27">
        <v>0</v>
      </c>
      <c r="V50" s="27">
        <v>0</v>
      </c>
      <c r="W50" s="27">
        <v>0</v>
      </c>
      <c r="X50" s="27">
        <v>0</v>
      </c>
      <c r="Y50" s="27">
        <v>0</v>
      </c>
      <c r="Z50" s="27">
        <v>0</v>
      </c>
      <c r="AA50" s="27">
        <v>0</v>
      </c>
      <c r="AB50" s="27">
        <v>0</v>
      </c>
      <c r="AC50" s="27">
        <v>0</v>
      </c>
      <c r="AD50" s="40">
        <f t="shared" si="3"/>
        <v>0</v>
      </c>
      <c r="AE50" s="27"/>
    </row>
    <row r="51" spans="1:31" ht="27">
      <c r="A51" s="26" t="s">
        <v>240</v>
      </c>
      <c r="B51" s="24">
        <f t="shared" si="0"/>
        <v>10000</v>
      </c>
      <c r="C51" s="27">
        <v>0</v>
      </c>
      <c r="D51" s="28">
        <v>0</v>
      </c>
      <c r="E51" s="28">
        <v>0</v>
      </c>
      <c r="F51" s="28">
        <v>10000</v>
      </c>
      <c r="G51" s="43">
        <v>10000</v>
      </c>
      <c r="H51" s="42">
        <v>0</v>
      </c>
      <c r="I51" s="42">
        <v>0</v>
      </c>
      <c r="J51" s="42">
        <v>0</v>
      </c>
      <c r="K51" s="40">
        <v>0</v>
      </c>
      <c r="L51" s="40">
        <v>0</v>
      </c>
      <c r="M51" s="40">
        <f t="shared" si="2"/>
        <v>10000</v>
      </c>
      <c r="N51" s="27">
        <v>0</v>
      </c>
      <c r="O51" s="27">
        <v>0</v>
      </c>
      <c r="P51" s="64">
        <v>10000</v>
      </c>
      <c r="Q51" s="27">
        <v>0</v>
      </c>
      <c r="R51" s="27">
        <v>0</v>
      </c>
      <c r="S51" s="27">
        <v>0</v>
      </c>
      <c r="T51" s="27">
        <v>0</v>
      </c>
      <c r="U51" s="27">
        <v>0</v>
      </c>
      <c r="V51" s="27">
        <v>0</v>
      </c>
      <c r="W51" s="27">
        <v>0</v>
      </c>
      <c r="X51" s="27">
        <v>0</v>
      </c>
      <c r="Y51" s="27">
        <v>0</v>
      </c>
      <c r="Z51" s="27">
        <v>0</v>
      </c>
      <c r="AA51" s="27">
        <v>0</v>
      </c>
      <c r="AB51" s="27">
        <v>0</v>
      </c>
      <c r="AC51" s="27">
        <v>0</v>
      </c>
      <c r="AD51" s="40">
        <f t="shared" si="3"/>
        <v>0</v>
      </c>
      <c r="AE51" s="27"/>
    </row>
    <row r="52" spans="1:31" ht="13.5">
      <c r="A52" s="26" t="s">
        <v>241</v>
      </c>
      <c r="B52" s="24">
        <f t="shared" si="0"/>
        <v>71359</v>
      </c>
      <c r="C52" s="27">
        <v>0</v>
      </c>
      <c r="D52" s="28">
        <v>0</v>
      </c>
      <c r="E52" s="28">
        <v>0</v>
      </c>
      <c r="F52" s="46">
        <v>71359</v>
      </c>
      <c r="G52" s="43">
        <v>71359</v>
      </c>
      <c r="H52" s="42">
        <v>0</v>
      </c>
      <c r="I52" s="42">
        <v>0</v>
      </c>
      <c r="J52" s="42">
        <v>0</v>
      </c>
      <c r="K52" s="40">
        <v>0</v>
      </c>
      <c r="L52" s="40">
        <v>0</v>
      </c>
      <c r="M52" s="40">
        <f t="shared" si="2"/>
        <v>71359</v>
      </c>
      <c r="N52" s="27">
        <v>0</v>
      </c>
      <c r="O52" s="27">
        <v>0</v>
      </c>
      <c r="P52" s="64">
        <v>71359</v>
      </c>
      <c r="Q52" s="27">
        <v>0</v>
      </c>
      <c r="R52" s="27">
        <v>0</v>
      </c>
      <c r="S52" s="27">
        <v>0</v>
      </c>
      <c r="T52" s="27">
        <v>0</v>
      </c>
      <c r="U52" s="27">
        <v>0</v>
      </c>
      <c r="V52" s="27">
        <v>0</v>
      </c>
      <c r="W52" s="27">
        <v>0</v>
      </c>
      <c r="X52" s="27">
        <v>0</v>
      </c>
      <c r="Y52" s="27">
        <v>0</v>
      </c>
      <c r="Z52" s="27">
        <v>0</v>
      </c>
      <c r="AA52" s="27">
        <v>0</v>
      </c>
      <c r="AB52" s="27">
        <v>0</v>
      </c>
      <c r="AC52" s="27">
        <v>0</v>
      </c>
      <c r="AD52" s="40">
        <f t="shared" si="3"/>
        <v>0</v>
      </c>
      <c r="AE52" s="27"/>
    </row>
    <row r="53" spans="1:31" ht="27">
      <c r="A53" s="26" t="s">
        <v>242</v>
      </c>
      <c r="B53" s="24">
        <f t="shared" si="0"/>
        <v>2121400</v>
      </c>
      <c r="C53" s="27">
        <v>0</v>
      </c>
      <c r="D53" s="28">
        <v>0</v>
      </c>
      <c r="E53" s="28">
        <v>0</v>
      </c>
      <c r="F53" s="46">
        <v>2121400</v>
      </c>
      <c r="G53" s="43">
        <v>2121400</v>
      </c>
      <c r="H53" s="42">
        <v>0</v>
      </c>
      <c r="I53" s="42">
        <v>0</v>
      </c>
      <c r="J53" s="42">
        <v>0</v>
      </c>
      <c r="K53" s="40">
        <v>0</v>
      </c>
      <c r="L53" s="40">
        <v>0</v>
      </c>
      <c r="M53" s="40">
        <f t="shared" si="2"/>
        <v>2121400</v>
      </c>
      <c r="N53" s="27">
        <v>0</v>
      </c>
      <c r="O53" s="27">
        <v>0</v>
      </c>
      <c r="P53" s="64">
        <v>2121400</v>
      </c>
      <c r="Q53" s="27">
        <v>0</v>
      </c>
      <c r="R53" s="27">
        <v>0</v>
      </c>
      <c r="S53" s="27">
        <v>0</v>
      </c>
      <c r="T53" s="27">
        <v>0</v>
      </c>
      <c r="U53" s="27">
        <v>0</v>
      </c>
      <c r="V53" s="27">
        <v>0</v>
      </c>
      <c r="W53" s="27">
        <v>0</v>
      </c>
      <c r="X53" s="27">
        <v>0</v>
      </c>
      <c r="Y53" s="27">
        <v>0</v>
      </c>
      <c r="Z53" s="27">
        <v>0</v>
      </c>
      <c r="AA53" s="27">
        <v>0</v>
      </c>
      <c r="AB53" s="27">
        <v>0</v>
      </c>
      <c r="AC53" s="27">
        <v>0</v>
      </c>
      <c r="AD53" s="40">
        <f t="shared" si="3"/>
        <v>0</v>
      </c>
      <c r="AE53" s="27"/>
    </row>
    <row r="54" spans="1:31" s="6" customFormat="1" ht="19.5" customHeight="1">
      <c r="A54" s="35" t="s">
        <v>202</v>
      </c>
      <c r="B54" s="24">
        <f t="shared" si="0"/>
        <v>12907372.31</v>
      </c>
      <c r="C54" s="36">
        <f aca="true" t="shared" si="9" ref="C54:G54">SUM(C55:C67)</f>
        <v>1963345.31</v>
      </c>
      <c r="D54" s="37">
        <f>SUM(D55:D79)</f>
        <v>0</v>
      </c>
      <c r="E54" s="37">
        <f t="shared" si="9"/>
        <v>10944027</v>
      </c>
      <c r="F54" s="37">
        <f t="shared" si="9"/>
        <v>0</v>
      </c>
      <c r="G54" s="47">
        <f t="shared" si="9"/>
        <v>10944027</v>
      </c>
      <c r="H54" s="40">
        <v>0</v>
      </c>
      <c r="I54" s="40">
        <v>0</v>
      </c>
      <c r="J54" s="40">
        <v>0</v>
      </c>
      <c r="K54" s="40">
        <v>0</v>
      </c>
      <c r="L54" s="40">
        <v>0</v>
      </c>
      <c r="M54" s="40">
        <f t="shared" si="2"/>
        <v>6248860.89</v>
      </c>
      <c r="N54" s="68">
        <f>SUM(N55:N67)</f>
        <v>1663031.29</v>
      </c>
      <c r="O54" s="27">
        <v>0</v>
      </c>
      <c r="P54" s="68">
        <f>SUM(P55:P67)</f>
        <v>4585829.6</v>
      </c>
      <c r="Q54" s="27">
        <v>0</v>
      </c>
      <c r="R54" s="27">
        <v>0</v>
      </c>
      <c r="S54" s="27">
        <v>0</v>
      </c>
      <c r="T54" s="27">
        <v>0</v>
      </c>
      <c r="U54" s="27">
        <v>0</v>
      </c>
      <c r="V54" s="27">
        <v>0</v>
      </c>
      <c r="W54" s="27">
        <v>0</v>
      </c>
      <c r="X54" s="27">
        <v>0</v>
      </c>
      <c r="Y54" s="27">
        <v>0</v>
      </c>
      <c r="Z54" s="27">
        <v>0</v>
      </c>
      <c r="AA54" s="27">
        <v>0</v>
      </c>
      <c r="AB54" s="27">
        <v>0</v>
      </c>
      <c r="AC54" s="27">
        <v>0</v>
      </c>
      <c r="AD54" s="40">
        <f t="shared" si="3"/>
        <v>6658511.420000001</v>
      </c>
      <c r="AE54" s="36"/>
    </row>
    <row r="55" spans="1:31" s="1" customFormat="1" ht="27">
      <c r="A55" s="17" t="s">
        <v>203</v>
      </c>
      <c r="B55" s="24">
        <f t="shared" si="0"/>
        <v>1464431.27</v>
      </c>
      <c r="C55" s="27">
        <v>1464431.27</v>
      </c>
      <c r="D55" s="28">
        <v>0</v>
      </c>
      <c r="E55" s="28">
        <f aca="true" t="shared" si="10" ref="E55:E66">G55-D55</f>
        <v>0</v>
      </c>
      <c r="F55" s="28">
        <v>0</v>
      </c>
      <c r="G55" s="43">
        <v>0</v>
      </c>
      <c r="H55" s="42">
        <v>0</v>
      </c>
      <c r="I55" s="42">
        <v>0</v>
      </c>
      <c r="J55" s="42">
        <v>0</v>
      </c>
      <c r="K55" s="40">
        <v>0</v>
      </c>
      <c r="L55" s="40">
        <v>0</v>
      </c>
      <c r="M55" s="40">
        <f t="shared" si="2"/>
        <v>1464431.27</v>
      </c>
      <c r="N55" s="64">
        <v>1464431.27</v>
      </c>
      <c r="O55" s="27">
        <v>0</v>
      </c>
      <c r="P55" s="64">
        <v>0</v>
      </c>
      <c r="Q55" s="27">
        <v>0</v>
      </c>
      <c r="R55" s="27">
        <v>0</v>
      </c>
      <c r="S55" s="27">
        <v>0</v>
      </c>
      <c r="T55" s="27">
        <v>0</v>
      </c>
      <c r="U55" s="27">
        <v>0</v>
      </c>
      <c r="V55" s="27">
        <v>0</v>
      </c>
      <c r="W55" s="27">
        <v>0</v>
      </c>
      <c r="X55" s="27">
        <v>0</v>
      </c>
      <c r="Y55" s="27">
        <v>0</v>
      </c>
      <c r="Z55" s="27">
        <v>0</v>
      </c>
      <c r="AA55" s="27">
        <v>0</v>
      </c>
      <c r="AB55" s="27">
        <v>0</v>
      </c>
      <c r="AC55" s="27">
        <v>0</v>
      </c>
      <c r="AD55" s="40">
        <f t="shared" si="3"/>
        <v>0</v>
      </c>
      <c r="AE55" s="27"/>
    </row>
    <row r="56" spans="1:31" s="1" customFormat="1" ht="27">
      <c r="A56" s="17" t="s">
        <v>204</v>
      </c>
      <c r="B56" s="24">
        <f t="shared" si="0"/>
        <v>48895.43</v>
      </c>
      <c r="C56" s="27">
        <v>48895.43</v>
      </c>
      <c r="D56" s="28">
        <v>0</v>
      </c>
      <c r="E56" s="28">
        <f t="shared" si="10"/>
        <v>0</v>
      </c>
      <c r="F56" s="28">
        <v>0</v>
      </c>
      <c r="G56" s="43">
        <v>0</v>
      </c>
      <c r="H56" s="42">
        <v>0</v>
      </c>
      <c r="I56" s="42">
        <v>0</v>
      </c>
      <c r="J56" s="42">
        <v>0</v>
      </c>
      <c r="K56" s="40">
        <v>0</v>
      </c>
      <c r="L56" s="40">
        <v>0</v>
      </c>
      <c r="M56" s="40">
        <f t="shared" si="2"/>
        <v>48895.43</v>
      </c>
      <c r="N56" s="64">
        <v>48895.43</v>
      </c>
      <c r="O56" s="27">
        <v>0</v>
      </c>
      <c r="P56" s="64">
        <v>0</v>
      </c>
      <c r="Q56" s="27">
        <v>0</v>
      </c>
      <c r="R56" s="27">
        <v>0</v>
      </c>
      <c r="S56" s="27">
        <v>0</v>
      </c>
      <c r="T56" s="27">
        <v>0</v>
      </c>
      <c r="U56" s="27">
        <v>0</v>
      </c>
      <c r="V56" s="27">
        <v>0</v>
      </c>
      <c r="W56" s="27">
        <v>0</v>
      </c>
      <c r="X56" s="27">
        <v>0</v>
      </c>
      <c r="Y56" s="27">
        <v>0</v>
      </c>
      <c r="Z56" s="27">
        <v>0</v>
      </c>
      <c r="AA56" s="27">
        <v>0</v>
      </c>
      <c r="AB56" s="27">
        <v>0</v>
      </c>
      <c r="AC56" s="27">
        <v>0</v>
      </c>
      <c r="AD56" s="40">
        <f t="shared" si="3"/>
        <v>0</v>
      </c>
      <c r="AE56" s="27"/>
    </row>
    <row r="57" spans="1:31" s="1" customFormat="1" ht="27">
      <c r="A57" s="17" t="s">
        <v>205</v>
      </c>
      <c r="B57" s="24">
        <f t="shared" si="0"/>
        <v>450018.61</v>
      </c>
      <c r="C57" s="27">
        <v>450018.61</v>
      </c>
      <c r="D57" s="28">
        <v>0</v>
      </c>
      <c r="E57" s="28">
        <f t="shared" si="10"/>
        <v>0</v>
      </c>
      <c r="F57" s="28">
        <v>0</v>
      </c>
      <c r="G57" s="43">
        <v>0</v>
      </c>
      <c r="H57" s="42">
        <v>0</v>
      </c>
      <c r="I57" s="42">
        <v>0</v>
      </c>
      <c r="J57" s="42">
        <v>0</v>
      </c>
      <c r="K57" s="40">
        <v>0</v>
      </c>
      <c r="L57" s="40">
        <v>0</v>
      </c>
      <c r="M57" s="40">
        <f t="shared" si="2"/>
        <v>149704.59</v>
      </c>
      <c r="N57" s="64">
        <v>149704.59</v>
      </c>
      <c r="O57" s="27">
        <v>0</v>
      </c>
      <c r="P57" s="64">
        <v>0</v>
      </c>
      <c r="Q57" s="27">
        <v>0</v>
      </c>
      <c r="R57" s="27">
        <v>0</v>
      </c>
      <c r="S57" s="27">
        <v>0</v>
      </c>
      <c r="T57" s="27">
        <v>0</v>
      </c>
      <c r="U57" s="27">
        <v>0</v>
      </c>
      <c r="V57" s="27">
        <v>0</v>
      </c>
      <c r="W57" s="27">
        <v>0</v>
      </c>
      <c r="X57" s="27">
        <v>0</v>
      </c>
      <c r="Y57" s="27">
        <v>0</v>
      </c>
      <c r="Z57" s="27">
        <v>0</v>
      </c>
      <c r="AA57" s="27">
        <v>0</v>
      </c>
      <c r="AB57" s="27">
        <v>0</v>
      </c>
      <c r="AC57" s="27">
        <v>0</v>
      </c>
      <c r="AD57" s="40">
        <f t="shared" si="3"/>
        <v>300314.02</v>
      </c>
      <c r="AE57" s="27"/>
    </row>
    <row r="58" spans="1:31" s="1" customFormat="1" ht="27">
      <c r="A58" s="17" t="s">
        <v>206</v>
      </c>
      <c r="B58" s="24">
        <f t="shared" si="0"/>
        <v>482000</v>
      </c>
      <c r="C58" s="27">
        <v>0</v>
      </c>
      <c r="D58" s="28">
        <v>0</v>
      </c>
      <c r="E58" s="28">
        <f t="shared" si="10"/>
        <v>482000</v>
      </c>
      <c r="F58" s="28">
        <v>0</v>
      </c>
      <c r="G58" s="43">
        <v>482000</v>
      </c>
      <c r="H58" s="42">
        <v>0</v>
      </c>
      <c r="I58" s="42">
        <v>0</v>
      </c>
      <c r="J58" s="42">
        <v>0</v>
      </c>
      <c r="K58" s="40">
        <v>0</v>
      </c>
      <c r="L58" s="40">
        <v>0</v>
      </c>
      <c r="M58" s="40">
        <f t="shared" si="2"/>
        <v>244119.3</v>
      </c>
      <c r="N58" s="27">
        <v>0</v>
      </c>
      <c r="O58" s="27">
        <v>0</v>
      </c>
      <c r="P58" s="64">
        <v>244119.3</v>
      </c>
      <c r="Q58" s="27">
        <v>0</v>
      </c>
      <c r="R58" s="27">
        <v>0</v>
      </c>
      <c r="S58" s="27">
        <v>0</v>
      </c>
      <c r="T58" s="27">
        <v>0</v>
      </c>
      <c r="U58" s="27">
        <v>0</v>
      </c>
      <c r="V58" s="27">
        <v>0</v>
      </c>
      <c r="W58" s="27">
        <v>0</v>
      </c>
      <c r="X58" s="27">
        <v>0</v>
      </c>
      <c r="Y58" s="27">
        <v>0</v>
      </c>
      <c r="Z58" s="27">
        <v>0</v>
      </c>
      <c r="AA58" s="27">
        <v>0</v>
      </c>
      <c r="AB58" s="27">
        <v>0</v>
      </c>
      <c r="AC58" s="27">
        <v>0</v>
      </c>
      <c r="AD58" s="40">
        <f t="shared" si="3"/>
        <v>237880.7</v>
      </c>
      <c r="AE58" s="27"/>
    </row>
    <row r="59" spans="1:31" s="1" customFormat="1" ht="27">
      <c r="A59" s="17" t="s">
        <v>207</v>
      </c>
      <c r="B59" s="24">
        <f t="shared" si="0"/>
        <v>300000</v>
      </c>
      <c r="C59" s="27">
        <v>0</v>
      </c>
      <c r="D59" s="28">
        <v>0</v>
      </c>
      <c r="E59" s="28">
        <f t="shared" si="10"/>
        <v>300000</v>
      </c>
      <c r="F59" s="28">
        <v>0</v>
      </c>
      <c r="G59" s="43">
        <v>300000</v>
      </c>
      <c r="H59" s="42">
        <v>0</v>
      </c>
      <c r="I59" s="42">
        <v>0</v>
      </c>
      <c r="J59" s="42">
        <v>0</v>
      </c>
      <c r="K59" s="40">
        <v>0</v>
      </c>
      <c r="L59" s="40">
        <v>0</v>
      </c>
      <c r="M59" s="40">
        <f t="shared" si="2"/>
        <v>292820</v>
      </c>
      <c r="N59" s="27">
        <v>0</v>
      </c>
      <c r="O59" s="27">
        <v>0</v>
      </c>
      <c r="P59" s="64">
        <v>292820</v>
      </c>
      <c r="Q59" s="27">
        <v>0</v>
      </c>
      <c r="R59" s="27">
        <v>0</v>
      </c>
      <c r="S59" s="27">
        <v>0</v>
      </c>
      <c r="T59" s="27">
        <v>0</v>
      </c>
      <c r="U59" s="27">
        <v>0</v>
      </c>
      <c r="V59" s="27">
        <v>0</v>
      </c>
      <c r="W59" s="27">
        <v>0</v>
      </c>
      <c r="X59" s="27">
        <v>0</v>
      </c>
      <c r="Y59" s="27">
        <v>0</v>
      </c>
      <c r="Z59" s="27">
        <v>0</v>
      </c>
      <c r="AA59" s="27">
        <v>0</v>
      </c>
      <c r="AB59" s="27">
        <v>0</v>
      </c>
      <c r="AC59" s="27">
        <v>0</v>
      </c>
      <c r="AD59" s="40">
        <f t="shared" si="3"/>
        <v>7180</v>
      </c>
      <c r="AE59" s="27"/>
    </row>
    <row r="60" spans="1:31" s="1" customFormat="1" ht="40.5">
      <c r="A60" s="17" t="s">
        <v>208</v>
      </c>
      <c r="B60" s="24">
        <f t="shared" si="0"/>
        <v>2670000</v>
      </c>
      <c r="C60" s="27">
        <v>0</v>
      </c>
      <c r="D60" s="28">
        <v>0</v>
      </c>
      <c r="E60" s="28">
        <f t="shared" si="10"/>
        <v>2670000</v>
      </c>
      <c r="F60" s="28">
        <v>0</v>
      </c>
      <c r="G60" s="43">
        <v>2670000</v>
      </c>
      <c r="H60" s="42">
        <v>0</v>
      </c>
      <c r="I60" s="42">
        <v>0</v>
      </c>
      <c r="J60" s="42">
        <v>0</v>
      </c>
      <c r="K60" s="40">
        <v>0</v>
      </c>
      <c r="L60" s="40">
        <v>0</v>
      </c>
      <c r="M60" s="40">
        <f t="shared" si="2"/>
        <v>2516243</v>
      </c>
      <c r="N60" s="27">
        <v>0</v>
      </c>
      <c r="O60" s="27">
        <v>0</v>
      </c>
      <c r="P60" s="64">
        <v>2516243</v>
      </c>
      <c r="Q60" s="27">
        <v>0</v>
      </c>
      <c r="R60" s="27">
        <v>0</v>
      </c>
      <c r="S60" s="27">
        <v>0</v>
      </c>
      <c r="T60" s="27">
        <v>0</v>
      </c>
      <c r="U60" s="27">
        <v>0</v>
      </c>
      <c r="V60" s="27">
        <v>0</v>
      </c>
      <c r="W60" s="27">
        <v>0</v>
      </c>
      <c r="X60" s="27">
        <v>0</v>
      </c>
      <c r="Y60" s="27">
        <v>0</v>
      </c>
      <c r="Z60" s="27">
        <v>0</v>
      </c>
      <c r="AA60" s="27">
        <v>0</v>
      </c>
      <c r="AB60" s="27">
        <v>0</v>
      </c>
      <c r="AC60" s="27">
        <v>0</v>
      </c>
      <c r="AD60" s="40">
        <f t="shared" si="3"/>
        <v>153757</v>
      </c>
      <c r="AE60" s="27"/>
    </row>
    <row r="61" spans="1:31" s="1" customFormat="1" ht="40.5">
      <c r="A61" s="17" t="s">
        <v>209</v>
      </c>
      <c r="B61" s="24">
        <f t="shared" si="0"/>
        <v>100000</v>
      </c>
      <c r="C61" s="27">
        <v>0</v>
      </c>
      <c r="D61" s="28">
        <v>0</v>
      </c>
      <c r="E61" s="28">
        <f t="shared" si="10"/>
        <v>100000</v>
      </c>
      <c r="F61" s="28">
        <v>0</v>
      </c>
      <c r="G61" s="43">
        <v>100000</v>
      </c>
      <c r="H61" s="42">
        <v>0</v>
      </c>
      <c r="I61" s="42">
        <v>0</v>
      </c>
      <c r="J61" s="42">
        <v>0</v>
      </c>
      <c r="K61" s="40">
        <v>0</v>
      </c>
      <c r="L61" s="40">
        <v>0</v>
      </c>
      <c r="M61" s="40">
        <f t="shared" si="2"/>
        <v>100000</v>
      </c>
      <c r="N61" s="27">
        <v>0</v>
      </c>
      <c r="O61" s="27">
        <v>0</v>
      </c>
      <c r="P61" s="64">
        <v>100000</v>
      </c>
      <c r="Q61" s="27">
        <v>0</v>
      </c>
      <c r="R61" s="27">
        <v>0</v>
      </c>
      <c r="S61" s="27">
        <v>0</v>
      </c>
      <c r="T61" s="27">
        <v>0</v>
      </c>
      <c r="U61" s="27">
        <v>0</v>
      </c>
      <c r="V61" s="27">
        <v>0</v>
      </c>
      <c r="W61" s="27">
        <v>0</v>
      </c>
      <c r="X61" s="27">
        <v>0</v>
      </c>
      <c r="Y61" s="27">
        <v>0</v>
      </c>
      <c r="Z61" s="27">
        <v>0</v>
      </c>
      <c r="AA61" s="27">
        <v>0</v>
      </c>
      <c r="AB61" s="27">
        <v>0</v>
      </c>
      <c r="AC61" s="27">
        <v>0</v>
      </c>
      <c r="AD61" s="40">
        <f t="shared" si="3"/>
        <v>0</v>
      </c>
      <c r="AE61" s="27"/>
    </row>
    <row r="62" spans="1:31" s="1" customFormat="1" ht="13.5">
      <c r="A62" s="17" t="s">
        <v>210</v>
      </c>
      <c r="B62" s="24">
        <f t="shared" si="0"/>
        <v>200000</v>
      </c>
      <c r="C62" s="27">
        <v>0</v>
      </c>
      <c r="D62" s="28">
        <v>0</v>
      </c>
      <c r="E62" s="28">
        <f t="shared" si="10"/>
        <v>200000</v>
      </c>
      <c r="F62" s="28">
        <v>0</v>
      </c>
      <c r="G62" s="43">
        <v>200000</v>
      </c>
      <c r="H62" s="42">
        <v>0</v>
      </c>
      <c r="I62" s="42">
        <v>0</v>
      </c>
      <c r="J62" s="42">
        <v>0</v>
      </c>
      <c r="K62" s="40">
        <v>0</v>
      </c>
      <c r="L62" s="40">
        <v>0</v>
      </c>
      <c r="M62" s="40">
        <f t="shared" si="2"/>
        <v>0</v>
      </c>
      <c r="N62" s="27">
        <v>0</v>
      </c>
      <c r="O62" s="27">
        <v>0</v>
      </c>
      <c r="P62" s="64"/>
      <c r="Q62" s="27">
        <v>0</v>
      </c>
      <c r="R62" s="27">
        <v>0</v>
      </c>
      <c r="S62" s="27">
        <v>0</v>
      </c>
      <c r="T62" s="27">
        <v>0</v>
      </c>
      <c r="U62" s="27">
        <v>0</v>
      </c>
      <c r="V62" s="27">
        <v>0</v>
      </c>
      <c r="W62" s="27">
        <v>0</v>
      </c>
      <c r="X62" s="27">
        <v>0</v>
      </c>
      <c r="Y62" s="27">
        <v>0</v>
      </c>
      <c r="Z62" s="27">
        <v>0</v>
      </c>
      <c r="AA62" s="27">
        <v>0</v>
      </c>
      <c r="AB62" s="27">
        <v>0</v>
      </c>
      <c r="AC62" s="27">
        <v>0</v>
      </c>
      <c r="AD62" s="40">
        <f t="shared" si="3"/>
        <v>200000</v>
      </c>
      <c r="AE62" s="27"/>
    </row>
    <row r="63" spans="1:31" s="1" customFormat="1" ht="13.5">
      <c r="A63" s="17" t="s">
        <v>211</v>
      </c>
      <c r="B63" s="24">
        <f t="shared" si="0"/>
        <v>200000</v>
      </c>
      <c r="C63" s="27">
        <v>0</v>
      </c>
      <c r="D63" s="28">
        <v>0</v>
      </c>
      <c r="E63" s="28">
        <f t="shared" si="10"/>
        <v>200000</v>
      </c>
      <c r="F63" s="28">
        <v>0</v>
      </c>
      <c r="G63" s="43">
        <v>200000</v>
      </c>
      <c r="H63" s="42">
        <v>0</v>
      </c>
      <c r="I63" s="42">
        <v>0</v>
      </c>
      <c r="J63" s="42">
        <v>0</v>
      </c>
      <c r="K63" s="40">
        <v>0</v>
      </c>
      <c r="L63" s="40">
        <v>0</v>
      </c>
      <c r="M63" s="40">
        <f t="shared" si="2"/>
        <v>0</v>
      </c>
      <c r="N63" s="27">
        <v>0</v>
      </c>
      <c r="O63" s="27">
        <v>0</v>
      </c>
      <c r="P63" s="64"/>
      <c r="Q63" s="27">
        <v>0</v>
      </c>
      <c r="R63" s="27">
        <v>0</v>
      </c>
      <c r="S63" s="27">
        <v>0</v>
      </c>
      <c r="T63" s="27">
        <v>0</v>
      </c>
      <c r="U63" s="27">
        <v>0</v>
      </c>
      <c r="V63" s="27">
        <v>0</v>
      </c>
      <c r="W63" s="27">
        <v>0</v>
      </c>
      <c r="X63" s="27">
        <v>0</v>
      </c>
      <c r="Y63" s="27">
        <v>0</v>
      </c>
      <c r="Z63" s="27">
        <v>0</v>
      </c>
      <c r="AA63" s="27">
        <v>0</v>
      </c>
      <c r="AB63" s="27">
        <v>0</v>
      </c>
      <c r="AC63" s="27">
        <v>0</v>
      </c>
      <c r="AD63" s="40">
        <f t="shared" si="3"/>
        <v>200000</v>
      </c>
      <c r="AE63" s="27"/>
    </row>
    <row r="64" spans="1:31" s="1" customFormat="1" ht="40.5">
      <c r="A64" s="17" t="s">
        <v>212</v>
      </c>
      <c r="B64" s="24">
        <f t="shared" si="0"/>
        <v>882027</v>
      </c>
      <c r="C64" s="27">
        <v>0</v>
      </c>
      <c r="D64" s="28">
        <v>0</v>
      </c>
      <c r="E64" s="28">
        <f t="shared" si="10"/>
        <v>882027</v>
      </c>
      <c r="F64" s="28">
        <v>0</v>
      </c>
      <c r="G64" s="43">
        <v>882027</v>
      </c>
      <c r="H64" s="42">
        <v>0</v>
      </c>
      <c r="I64" s="42">
        <v>0</v>
      </c>
      <c r="J64" s="42">
        <v>0</v>
      </c>
      <c r="K64" s="40">
        <v>0</v>
      </c>
      <c r="L64" s="40">
        <v>0</v>
      </c>
      <c r="M64" s="40">
        <f t="shared" si="2"/>
        <v>322647.3</v>
      </c>
      <c r="N64" s="27">
        <v>0</v>
      </c>
      <c r="O64" s="27">
        <v>0</v>
      </c>
      <c r="P64" s="64">
        <v>322647.3</v>
      </c>
      <c r="Q64" s="27">
        <v>0</v>
      </c>
      <c r="R64" s="27">
        <v>0</v>
      </c>
      <c r="S64" s="27">
        <v>0</v>
      </c>
      <c r="T64" s="27">
        <v>0</v>
      </c>
      <c r="U64" s="27">
        <v>0</v>
      </c>
      <c r="V64" s="27">
        <v>0</v>
      </c>
      <c r="W64" s="27">
        <v>0</v>
      </c>
      <c r="X64" s="27">
        <v>0</v>
      </c>
      <c r="Y64" s="27">
        <v>0</v>
      </c>
      <c r="Z64" s="27">
        <v>0</v>
      </c>
      <c r="AA64" s="27">
        <v>0</v>
      </c>
      <c r="AB64" s="27">
        <v>0</v>
      </c>
      <c r="AC64" s="27">
        <v>0</v>
      </c>
      <c r="AD64" s="40">
        <f t="shared" si="3"/>
        <v>559379.7</v>
      </c>
      <c r="AE64" s="27"/>
    </row>
    <row r="65" spans="1:31" s="1" customFormat="1" ht="27">
      <c r="A65" s="17" t="s">
        <v>213</v>
      </c>
      <c r="B65" s="24">
        <f t="shared" si="0"/>
        <v>590000</v>
      </c>
      <c r="C65" s="27">
        <v>0</v>
      </c>
      <c r="D65" s="28">
        <v>0</v>
      </c>
      <c r="E65" s="28">
        <f t="shared" si="10"/>
        <v>590000</v>
      </c>
      <c r="F65" s="28">
        <v>0</v>
      </c>
      <c r="G65" s="43">
        <v>590000</v>
      </c>
      <c r="H65" s="42">
        <v>0</v>
      </c>
      <c r="I65" s="42">
        <v>0</v>
      </c>
      <c r="J65" s="42">
        <v>0</v>
      </c>
      <c r="K65" s="40">
        <v>0</v>
      </c>
      <c r="L65" s="40">
        <v>0</v>
      </c>
      <c r="M65" s="40">
        <f t="shared" si="2"/>
        <v>590000</v>
      </c>
      <c r="N65" s="27">
        <v>0</v>
      </c>
      <c r="O65" s="27">
        <v>0</v>
      </c>
      <c r="P65" s="64">
        <v>590000</v>
      </c>
      <c r="Q65" s="27">
        <v>0</v>
      </c>
      <c r="R65" s="27">
        <v>0</v>
      </c>
      <c r="S65" s="27">
        <v>0</v>
      </c>
      <c r="T65" s="27">
        <v>0</v>
      </c>
      <c r="U65" s="27">
        <v>0</v>
      </c>
      <c r="V65" s="27">
        <v>0</v>
      </c>
      <c r="W65" s="27">
        <v>0</v>
      </c>
      <c r="X65" s="27">
        <v>0</v>
      </c>
      <c r="Y65" s="27">
        <v>0</v>
      </c>
      <c r="Z65" s="27">
        <v>0</v>
      </c>
      <c r="AA65" s="27">
        <v>0</v>
      </c>
      <c r="AB65" s="27">
        <v>0</v>
      </c>
      <c r="AC65" s="27">
        <v>0</v>
      </c>
      <c r="AD65" s="40">
        <f t="shared" si="3"/>
        <v>0</v>
      </c>
      <c r="AE65" s="27"/>
    </row>
    <row r="66" spans="1:31" s="1" customFormat="1" ht="13.5">
      <c r="A66" s="17" t="s">
        <v>214</v>
      </c>
      <c r="B66" s="24">
        <f t="shared" si="0"/>
        <v>520000</v>
      </c>
      <c r="C66" s="27">
        <v>0</v>
      </c>
      <c r="D66" s="28">
        <v>0</v>
      </c>
      <c r="E66" s="28">
        <f t="shared" si="10"/>
        <v>520000</v>
      </c>
      <c r="F66" s="28">
        <v>0</v>
      </c>
      <c r="G66" s="43">
        <v>520000</v>
      </c>
      <c r="H66" s="42">
        <v>0</v>
      </c>
      <c r="I66" s="42">
        <v>0</v>
      </c>
      <c r="J66" s="42">
        <v>0</v>
      </c>
      <c r="K66" s="40">
        <v>0</v>
      </c>
      <c r="L66" s="40">
        <v>0</v>
      </c>
      <c r="M66" s="40">
        <f t="shared" si="2"/>
        <v>520000</v>
      </c>
      <c r="N66" s="27">
        <v>0</v>
      </c>
      <c r="O66" s="27">
        <v>0</v>
      </c>
      <c r="P66" s="64">
        <v>520000</v>
      </c>
      <c r="Q66" s="27">
        <v>0</v>
      </c>
      <c r="R66" s="27">
        <v>0</v>
      </c>
      <c r="S66" s="27">
        <v>0</v>
      </c>
      <c r="T66" s="27">
        <v>0</v>
      </c>
      <c r="U66" s="27">
        <v>0</v>
      </c>
      <c r="V66" s="27">
        <v>0</v>
      </c>
      <c r="W66" s="27">
        <v>0</v>
      </c>
      <c r="X66" s="27">
        <v>0</v>
      </c>
      <c r="Y66" s="27">
        <v>0</v>
      </c>
      <c r="Z66" s="27">
        <v>0</v>
      </c>
      <c r="AA66" s="27">
        <v>0</v>
      </c>
      <c r="AB66" s="27">
        <v>0</v>
      </c>
      <c r="AC66" s="27">
        <v>0</v>
      </c>
      <c r="AD66" s="40">
        <f t="shared" si="3"/>
        <v>0</v>
      </c>
      <c r="AE66" s="27"/>
    </row>
    <row r="67" spans="1:31" s="1" customFormat="1" ht="27">
      <c r="A67" s="17" t="s">
        <v>215</v>
      </c>
      <c r="B67" s="24">
        <f t="shared" si="0"/>
        <v>5000000</v>
      </c>
      <c r="C67" s="27">
        <v>0</v>
      </c>
      <c r="D67" s="28">
        <v>0</v>
      </c>
      <c r="E67" s="28">
        <v>5000000</v>
      </c>
      <c r="F67" s="28">
        <v>0</v>
      </c>
      <c r="G67" s="43">
        <v>5000000</v>
      </c>
      <c r="H67" s="42">
        <v>0</v>
      </c>
      <c r="I67" s="42">
        <v>0</v>
      </c>
      <c r="J67" s="42">
        <v>0</v>
      </c>
      <c r="K67" s="40">
        <v>0</v>
      </c>
      <c r="L67" s="40">
        <v>0</v>
      </c>
      <c r="M67" s="40">
        <f t="shared" si="2"/>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40">
        <f t="shared" si="3"/>
        <v>5000000</v>
      </c>
      <c r="AE67" s="27"/>
    </row>
    <row r="68" spans="1:31" s="4" customFormat="1" ht="13.5">
      <c r="A68" s="23" t="s">
        <v>216</v>
      </c>
      <c r="B68" s="24">
        <f t="shared" si="0"/>
        <v>9562332.149999999</v>
      </c>
      <c r="C68" s="40">
        <f>C70+C72+C71+C73+C69</f>
        <v>886789.12</v>
      </c>
      <c r="D68" s="27">
        <v>0</v>
      </c>
      <c r="E68" s="27">
        <v>0</v>
      </c>
      <c r="F68" s="27">
        <v>0</v>
      </c>
      <c r="G68" s="27">
        <v>0</v>
      </c>
      <c r="H68" s="42">
        <v>0</v>
      </c>
      <c r="I68" s="42">
        <v>0</v>
      </c>
      <c r="J68" s="42">
        <v>0</v>
      </c>
      <c r="K68" s="40">
        <v>0</v>
      </c>
      <c r="L68" s="24">
        <v>8675543.03</v>
      </c>
      <c r="M68" s="40">
        <f t="shared" si="2"/>
        <v>7245350.340000001</v>
      </c>
      <c r="N68" s="74">
        <v>650703.95</v>
      </c>
      <c r="O68" s="27">
        <v>0</v>
      </c>
      <c r="P68" s="27">
        <v>0</v>
      </c>
      <c r="Q68" s="27">
        <v>0</v>
      </c>
      <c r="R68" s="27">
        <v>0</v>
      </c>
      <c r="S68" s="27">
        <v>0</v>
      </c>
      <c r="T68" s="27">
        <v>0</v>
      </c>
      <c r="U68" s="27">
        <v>0</v>
      </c>
      <c r="V68" s="27">
        <v>0</v>
      </c>
      <c r="W68" s="27">
        <v>0</v>
      </c>
      <c r="X68" s="27">
        <v>0</v>
      </c>
      <c r="Y68" s="27">
        <v>0</v>
      </c>
      <c r="Z68" s="27">
        <v>0</v>
      </c>
      <c r="AA68" s="27">
        <v>0</v>
      </c>
      <c r="AB68" s="40">
        <f>AB69+AB70+AB75</f>
        <v>6594646.390000001</v>
      </c>
      <c r="AC68" s="27">
        <v>0</v>
      </c>
      <c r="AD68" s="40">
        <f t="shared" si="3"/>
        <v>2316981.8099999977</v>
      </c>
      <c r="AE68" s="40"/>
    </row>
    <row r="69" spans="1:31" s="7" customFormat="1" ht="27">
      <c r="A69" s="73" t="s">
        <v>243</v>
      </c>
      <c r="B69" s="24">
        <f t="shared" si="0"/>
        <v>3831209.15</v>
      </c>
      <c r="C69" s="74">
        <v>865666.12</v>
      </c>
      <c r="D69" s="27">
        <v>0</v>
      </c>
      <c r="E69" s="27">
        <v>0</v>
      </c>
      <c r="F69" s="27">
        <v>0</v>
      </c>
      <c r="G69" s="27">
        <v>0</v>
      </c>
      <c r="H69" s="42">
        <v>0</v>
      </c>
      <c r="I69" s="42">
        <v>0</v>
      </c>
      <c r="J69" s="42">
        <v>0</v>
      </c>
      <c r="K69" s="40">
        <v>0</v>
      </c>
      <c r="L69" s="79">
        <v>2965543.03</v>
      </c>
      <c r="M69" s="40">
        <f t="shared" si="2"/>
        <v>3381274.4000000004</v>
      </c>
      <c r="N69" s="74">
        <v>629580.95</v>
      </c>
      <c r="O69" s="27">
        <v>0</v>
      </c>
      <c r="P69" s="27">
        <v>0</v>
      </c>
      <c r="Q69" s="27">
        <v>0</v>
      </c>
      <c r="R69" s="27">
        <v>0</v>
      </c>
      <c r="S69" s="27">
        <v>0</v>
      </c>
      <c r="T69" s="27">
        <v>0</v>
      </c>
      <c r="U69" s="27">
        <v>0</v>
      </c>
      <c r="V69" s="27">
        <v>0</v>
      </c>
      <c r="W69" s="27">
        <v>0</v>
      </c>
      <c r="X69" s="27">
        <v>0</v>
      </c>
      <c r="Y69" s="27">
        <v>0</v>
      </c>
      <c r="Z69" s="27">
        <v>0</v>
      </c>
      <c r="AA69" s="27">
        <v>0</v>
      </c>
      <c r="AB69" s="74">
        <f>3381274.4-629580.95</f>
        <v>2751693.45</v>
      </c>
      <c r="AC69" s="27">
        <v>0</v>
      </c>
      <c r="AD69" s="40">
        <f t="shared" si="3"/>
        <v>449934.74999999953</v>
      </c>
      <c r="AE69" s="74"/>
    </row>
    <row r="70" spans="1:31" s="4" customFormat="1" ht="27">
      <c r="A70" s="23" t="s">
        <v>218</v>
      </c>
      <c r="B70" s="24">
        <f t="shared" si="0"/>
        <v>3023123</v>
      </c>
      <c r="C70" s="40">
        <v>21123</v>
      </c>
      <c r="D70" s="27">
        <v>0</v>
      </c>
      <c r="E70" s="27">
        <v>0</v>
      </c>
      <c r="F70" s="27">
        <v>0</v>
      </c>
      <c r="G70" s="27">
        <v>0</v>
      </c>
      <c r="H70" s="42">
        <v>0</v>
      </c>
      <c r="I70" s="42">
        <v>0</v>
      </c>
      <c r="J70" s="42">
        <v>0</v>
      </c>
      <c r="K70" s="40">
        <v>0</v>
      </c>
      <c r="L70" s="24">
        <f>SUM(L71:L74)</f>
        <v>3002000</v>
      </c>
      <c r="M70" s="40">
        <f t="shared" si="2"/>
        <v>3023123</v>
      </c>
      <c r="N70" s="40">
        <v>21123</v>
      </c>
      <c r="O70" s="27">
        <v>0</v>
      </c>
      <c r="P70" s="27">
        <v>0</v>
      </c>
      <c r="Q70" s="27">
        <v>0</v>
      </c>
      <c r="R70" s="27">
        <v>0</v>
      </c>
      <c r="S70" s="27">
        <v>0</v>
      </c>
      <c r="T70" s="27">
        <v>0</v>
      </c>
      <c r="U70" s="27">
        <v>0</v>
      </c>
      <c r="V70" s="27">
        <v>0</v>
      </c>
      <c r="W70" s="27">
        <v>0</v>
      </c>
      <c r="X70" s="27">
        <v>0</v>
      </c>
      <c r="Y70" s="27">
        <v>0</v>
      </c>
      <c r="Z70" s="27">
        <v>0</v>
      </c>
      <c r="AA70" s="27">
        <v>0</v>
      </c>
      <c r="AB70" s="40">
        <f>SUM(AB71:AB74)</f>
        <v>3002000</v>
      </c>
      <c r="AC70" s="27">
        <v>0</v>
      </c>
      <c r="AD70" s="40">
        <f t="shared" si="3"/>
        <v>0</v>
      </c>
      <c r="AE70" s="40"/>
    </row>
    <row r="71" spans="1:31" s="1" customFormat="1" ht="27">
      <c r="A71" s="17" t="s">
        <v>219</v>
      </c>
      <c r="B71" s="24">
        <f t="shared" si="0"/>
        <v>20000</v>
      </c>
      <c r="C71" s="27">
        <v>0</v>
      </c>
      <c r="D71" s="28">
        <v>0</v>
      </c>
      <c r="E71" s="28">
        <v>0</v>
      </c>
      <c r="F71" s="27">
        <v>0</v>
      </c>
      <c r="G71" s="27">
        <v>0</v>
      </c>
      <c r="H71" s="42">
        <v>0</v>
      </c>
      <c r="I71" s="42">
        <v>0</v>
      </c>
      <c r="J71" s="42">
        <v>0</v>
      </c>
      <c r="K71" s="40">
        <v>0</v>
      </c>
      <c r="L71" s="80">
        <v>20000</v>
      </c>
      <c r="M71" s="40">
        <f t="shared" si="2"/>
        <v>20000</v>
      </c>
      <c r="N71" s="27">
        <v>0</v>
      </c>
      <c r="O71" s="27">
        <v>0</v>
      </c>
      <c r="P71" s="64">
        <v>0</v>
      </c>
      <c r="Q71" s="27">
        <v>0</v>
      </c>
      <c r="R71" s="27">
        <v>0</v>
      </c>
      <c r="S71" s="27">
        <v>0</v>
      </c>
      <c r="T71" s="27">
        <v>0</v>
      </c>
      <c r="U71" s="27">
        <v>0</v>
      </c>
      <c r="V71" s="27">
        <v>0</v>
      </c>
      <c r="W71" s="27">
        <v>0</v>
      </c>
      <c r="X71" s="27">
        <v>0</v>
      </c>
      <c r="Y71" s="27">
        <v>0</v>
      </c>
      <c r="Z71" s="27">
        <v>0</v>
      </c>
      <c r="AA71" s="27">
        <v>0</v>
      </c>
      <c r="AB71" s="27">
        <v>20000</v>
      </c>
      <c r="AC71" s="27">
        <v>0</v>
      </c>
      <c r="AD71" s="40">
        <f t="shared" si="3"/>
        <v>0</v>
      </c>
      <c r="AE71" s="27"/>
    </row>
    <row r="72" spans="1:31" s="1" customFormat="1" ht="13.5">
      <c r="A72" s="17" t="s">
        <v>220</v>
      </c>
      <c r="B72" s="24">
        <f aca="true" t="shared" si="11" ref="B72:B74">C72+G72+L72</f>
        <v>300000</v>
      </c>
      <c r="C72" s="27">
        <v>0</v>
      </c>
      <c r="D72" s="28">
        <v>0</v>
      </c>
      <c r="E72" s="28">
        <v>0</v>
      </c>
      <c r="F72" s="27">
        <v>0</v>
      </c>
      <c r="G72" s="27">
        <v>0</v>
      </c>
      <c r="H72" s="42">
        <v>0</v>
      </c>
      <c r="I72" s="42">
        <v>0</v>
      </c>
      <c r="J72" s="42">
        <v>0</v>
      </c>
      <c r="K72" s="40">
        <v>0</v>
      </c>
      <c r="L72" s="80">
        <v>300000</v>
      </c>
      <c r="M72" s="40">
        <f aca="true" t="shared" si="12" ref="M72:M79">N72+P72+AB72</f>
        <v>300000</v>
      </c>
      <c r="N72" s="27">
        <v>0</v>
      </c>
      <c r="O72" s="27">
        <v>0</v>
      </c>
      <c r="P72" s="64">
        <v>0</v>
      </c>
      <c r="Q72" s="27">
        <v>0</v>
      </c>
      <c r="R72" s="27">
        <v>0</v>
      </c>
      <c r="S72" s="27">
        <v>0</v>
      </c>
      <c r="T72" s="27">
        <v>0</v>
      </c>
      <c r="U72" s="27">
        <v>0</v>
      </c>
      <c r="V72" s="27">
        <v>0</v>
      </c>
      <c r="W72" s="27">
        <v>0</v>
      </c>
      <c r="X72" s="27">
        <v>0</v>
      </c>
      <c r="Y72" s="27">
        <v>0</v>
      </c>
      <c r="Z72" s="27">
        <v>0</v>
      </c>
      <c r="AA72" s="27">
        <v>0</v>
      </c>
      <c r="AB72" s="27">
        <v>300000</v>
      </c>
      <c r="AC72" s="27">
        <v>0</v>
      </c>
      <c r="AD72" s="40">
        <f aca="true" t="shared" si="13" ref="AD72:AD79">B72-M72</f>
        <v>0</v>
      </c>
      <c r="AE72" s="27"/>
    </row>
    <row r="73" spans="1:31" s="5" customFormat="1" ht="27">
      <c r="A73" s="32" t="s">
        <v>221</v>
      </c>
      <c r="B73" s="24">
        <f t="shared" si="11"/>
        <v>2682000</v>
      </c>
      <c r="C73" s="27">
        <v>0</v>
      </c>
      <c r="D73" s="34">
        <v>0</v>
      </c>
      <c r="E73" s="28">
        <v>0</v>
      </c>
      <c r="F73" s="34">
        <v>0</v>
      </c>
      <c r="G73" s="45">
        <v>0</v>
      </c>
      <c r="H73" s="42">
        <v>0</v>
      </c>
      <c r="I73" s="42">
        <v>0</v>
      </c>
      <c r="J73" s="42">
        <v>0</v>
      </c>
      <c r="K73" s="40">
        <v>0</v>
      </c>
      <c r="L73" s="81">
        <v>2682000</v>
      </c>
      <c r="M73" s="40">
        <f t="shared" si="12"/>
        <v>2682000</v>
      </c>
      <c r="N73" s="28">
        <v>0</v>
      </c>
      <c r="O73" s="27">
        <v>0</v>
      </c>
      <c r="P73" s="67">
        <v>0</v>
      </c>
      <c r="Q73" s="27">
        <v>0</v>
      </c>
      <c r="R73" s="27">
        <v>0</v>
      </c>
      <c r="S73" s="27">
        <v>0</v>
      </c>
      <c r="T73" s="27">
        <v>0</v>
      </c>
      <c r="U73" s="27">
        <v>0</v>
      </c>
      <c r="V73" s="27">
        <v>0</v>
      </c>
      <c r="W73" s="27">
        <v>0</v>
      </c>
      <c r="X73" s="27">
        <v>0</v>
      </c>
      <c r="Y73" s="27">
        <v>0</v>
      </c>
      <c r="Z73" s="27">
        <v>0</v>
      </c>
      <c r="AA73" s="27">
        <v>0</v>
      </c>
      <c r="AB73" s="33">
        <v>2682000</v>
      </c>
      <c r="AC73" s="27">
        <v>0</v>
      </c>
      <c r="AD73" s="40">
        <f t="shared" si="13"/>
        <v>0</v>
      </c>
      <c r="AE73" s="33"/>
    </row>
    <row r="74" spans="1:31" s="8" customFormat="1" ht="13.5">
      <c r="A74" s="75" t="s">
        <v>222</v>
      </c>
      <c r="B74" s="24">
        <f t="shared" si="11"/>
        <v>21123</v>
      </c>
      <c r="C74" s="28">
        <v>21123</v>
      </c>
      <c r="D74" s="28"/>
      <c r="E74" s="28">
        <f aca="true" t="shared" si="14" ref="E74:E79">G74-D74</f>
        <v>0</v>
      </c>
      <c r="F74" s="28">
        <v>0</v>
      </c>
      <c r="G74" s="43">
        <v>0</v>
      </c>
      <c r="H74" s="42">
        <v>0</v>
      </c>
      <c r="I74" s="42">
        <v>0</v>
      </c>
      <c r="J74" s="42">
        <v>0</v>
      </c>
      <c r="K74" s="40">
        <v>0</v>
      </c>
      <c r="L74" s="43"/>
      <c r="M74" s="40">
        <f t="shared" si="12"/>
        <v>21123</v>
      </c>
      <c r="N74" s="27">
        <v>21123</v>
      </c>
      <c r="O74" s="27">
        <v>0</v>
      </c>
      <c r="P74" s="64">
        <v>0</v>
      </c>
      <c r="Q74" s="27">
        <v>0</v>
      </c>
      <c r="R74" s="27">
        <v>0</v>
      </c>
      <c r="S74" s="27">
        <v>0</v>
      </c>
      <c r="T74" s="27">
        <v>0</v>
      </c>
      <c r="U74" s="27">
        <v>0</v>
      </c>
      <c r="V74" s="27">
        <v>0</v>
      </c>
      <c r="W74" s="27">
        <v>0</v>
      </c>
      <c r="X74" s="27">
        <v>0</v>
      </c>
      <c r="Y74" s="27">
        <v>0</v>
      </c>
      <c r="Z74" s="27">
        <v>0</v>
      </c>
      <c r="AA74" s="27">
        <v>0</v>
      </c>
      <c r="AB74" s="28">
        <v>0</v>
      </c>
      <c r="AC74" s="27">
        <v>0</v>
      </c>
      <c r="AD74" s="40">
        <f t="shared" si="13"/>
        <v>0</v>
      </c>
      <c r="AE74" s="28"/>
    </row>
    <row r="75" spans="1:31" s="4" customFormat="1" ht="27">
      <c r="A75" s="23" t="s">
        <v>223</v>
      </c>
      <c r="B75" s="24">
        <f>SUM(B76:B79)</f>
        <v>2708000</v>
      </c>
      <c r="C75" s="27">
        <v>0</v>
      </c>
      <c r="D75" s="27">
        <v>0</v>
      </c>
      <c r="E75" s="27">
        <v>0</v>
      </c>
      <c r="F75" s="27">
        <v>0</v>
      </c>
      <c r="G75" s="27">
        <v>0</v>
      </c>
      <c r="H75" s="40">
        <v>0</v>
      </c>
      <c r="I75" s="40">
        <v>0</v>
      </c>
      <c r="J75" s="40">
        <v>0</v>
      </c>
      <c r="K75" s="40">
        <v>0</v>
      </c>
      <c r="L75" s="24">
        <f>SUM(L66:L79)</f>
        <v>2708000</v>
      </c>
      <c r="M75" s="40">
        <f t="shared" si="12"/>
        <v>840952.9400000001</v>
      </c>
      <c r="N75" s="27">
        <v>0</v>
      </c>
      <c r="O75" s="27">
        <v>0</v>
      </c>
      <c r="P75" s="27">
        <v>0</v>
      </c>
      <c r="Q75" s="27">
        <v>0</v>
      </c>
      <c r="R75" s="27">
        <v>0</v>
      </c>
      <c r="S75" s="27">
        <v>0</v>
      </c>
      <c r="T75" s="27">
        <v>0</v>
      </c>
      <c r="U75" s="27">
        <v>0</v>
      </c>
      <c r="V75" s="27">
        <v>0</v>
      </c>
      <c r="W75" s="27">
        <v>0</v>
      </c>
      <c r="X75" s="27">
        <v>0</v>
      </c>
      <c r="Y75" s="27">
        <v>0</v>
      </c>
      <c r="Z75" s="27">
        <v>0</v>
      </c>
      <c r="AA75" s="27">
        <v>0</v>
      </c>
      <c r="AB75" s="40">
        <f>SUM(AB76:AB79)</f>
        <v>840952.9400000001</v>
      </c>
      <c r="AC75" s="27">
        <v>0</v>
      </c>
      <c r="AD75" s="40">
        <f t="shared" si="13"/>
        <v>1867047.06</v>
      </c>
      <c r="AE75" s="40"/>
    </row>
    <row r="76" spans="1:31" s="1" customFormat="1" ht="13.5">
      <c r="A76" s="17" t="s">
        <v>224</v>
      </c>
      <c r="B76" s="24">
        <f aca="true" t="shared" si="15" ref="B76:B79">C76+G76+L76</f>
        <v>300000</v>
      </c>
      <c r="C76" s="27">
        <v>0</v>
      </c>
      <c r="D76" s="28">
        <v>0</v>
      </c>
      <c r="E76" s="28">
        <f t="shared" si="14"/>
        <v>0</v>
      </c>
      <c r="F76" s="27">
        <v>0</v>
      </c>
      <c r="G76" s="43">
        <v>0</v>
      </c>
      <c r="H76" s="40">
        <v>0</v>
      </c>
      <c r="I76" s="40">
        <v>0</v>
      </c>
      <c r="J76" s="40">
        <v>0</v>
      </c>
      <c r="K76" s="40">
        <v>0</v>
      </c>
      <c r="L76" s="80">
        <v>300000</v>
      </c>
      <c r="M76" s="40">
        <f t="shared" si="12"/>
        <v>81423.4</v>
      </c>
      <c r="N76" s="27">
        <v>0</v>
      </c>
      <c r="O76" s="27">
        <v>0</v>
      </c>
      <c r="P76" s="64">
        <v>0</v>
      </c>
      <c r="Q76" s="27">
        <v>0</v>
      </c>
      <c r="R76" s="27">
        <v>0</v>
      </c>
      <c r="S76" s="27">
        <v>0</v>
      </c>
      <c r="T76" s="27">
        <v>0</v>
      </c>
      <c r="U76" s="27">
        <v>0</v>
      </c>
      <c r="V76" s="27">
        <v>0</v>
      </c>
      <c r="W76" s="27">
        <v>0</v>
      </c>
      <c r="X76" s="27">
        <v>0</v>
      </c>
      <c r="Y76" s="27">
        <v>0</v>
      </c>
      <c r="Z76" s="27">
        <v>0</v>
      </c>
      <c r="AA76" s="27">
        <v>0</v>
      </c>
      <c r="AB76" s="27">
        <v>81423.4</v>
      </c>
      <c r="AC76" s="27">
        <v>0</v>
      </c>
      <c r="AD76" s="40">
        <f t="shared" si="13"/>
        <v>218576.6</v>
      </c>
      <c r="AE76" s="27"/>
    </row>
    <row r="77" spans="1:31" s="1" customFormat="1" ht="13.5">
      <c r="A77" s="17" t="s">
        <v>225</v>
      </c>
      <c r="B77" s="24">
        <f t="shared" si="15"/>
        <v>2220000</v>
      </c>
      <c r="C77" s="27">
        <v>0</v>
      </c>
      <c r="D77" s="28">
        <v>0</v>
      </c>
      <c r="E77" s="28">
        <f t="shared" si="14"/>
        <v>0</v>
      </c>
      <c r="F77" s="27">
        <v>0</v>
      </c>
      <c r="G77" s="27">
        <v>0</v>
      </c>
      <c r="H77" s="40">
        <v>0</v>
      </c>
      <c r="I77" s="40">
        <v>0</v>
      </c>
      <c r="J77" s="40">
        <v>0</v>
      </c>
      <c r="K77" s="40">
        <v>0</v>
      </c>
      <c r="L77" s="82">
        <v>2220000</v>
      </c>
      <c r="M77" s="40">
        <f t="shared" si="12"/>
        <v>620629.54</v>
      </c>
      <c r="N77" s="27">
        <v>0</v>
      </c>
      <c r="O77" s="27">
        <v>0</v>
      </c>
      <c r="P77" s="64">
        <v>0</v>
      </c>
      <c r="Q77" s="27">
        <v>0</v>
      </c>
      <c r="R77" s="27">
        <v>0</v>
      </c>
      <c r="S77" s="27">
        <v>0</v>
      </c>
      <c r="T77" s="27">
        <v>0</v>
      </c>
      <c r="U77" s="27">
        <v>0</v>
      </c>
      <c r="V77" s="27">
        <v>0</v>
      </c>
      <c r="W77" s="27">
        <v>0</v>
      </c>
      <c r="X77" s="27">
        <v>0</v>
      </c>
      <c r="Y77" s="27">
        <v>0</v>
      </c>
      <c r="Z77" s="27">
        <v>0</v>
      </c>
      <c r="AA77" s="27">
        <v>0</v>
      </c>
      <c r="AB77" s="27">
        <v>620629.54</v>
      </c>
      <c r="AC77" s="27">
        <v>0</v>
      </c>
      <c r="AD77" s="40">
        <f t="shared" si="13"/>
        <v>1599370.46</v>
      </c>
      <c r="AE77" s="27"/>
    </row>
    <row r="78" spans="1:31" s="1" customFormat="1" ht="13.5">
      <c r="A78" s="17" t="s">
        <v>226</v>
      </c>
      <c r="B78" s="24">
        <f t="shared" si="15"/>
        <v>104000</v>
      </c>
      <c r="C78" s="27">
        <v>0</v>
      </c>
      <c r="D78" s="28">
        <v>0</v>
      </c>
      <c r="E78" s="28">
        <f t="shared" si="14"/>
        <v>0</v>
      </c>
      <c r="F78" s="28">
        <v>0</v>
      </c>
      <c r="G78" s="43">
        <v>0</v>
      </c>
      <c r="H78" s="40">
        <v>0</v>
      </c>
      <c r="I78" s="40">
        <v>0</v>
      </c>
      <c r="J78" s="40">
        <v>0</v>
      </c>
      <c r="K78" s="40">
        <v>0</v>
      </c>
      <c r="L78" s="80">
        <v>104000</v>
      </c>
      <c r="M78" s="40">
        <f t="shared" si="12"/>
        <v>55000</v>
      </c>
      <c r="N78" s="27">
        <v>0</v>
      </c>
      <c r="O78" s="27">
        <v>0</v>
      </c>
      <c r="P78" s="64">
        <v>0</v>
      </c>
      <c r="Q78" s="27">
        <v>0</v>
      </c>
      <c r="R78" s="27">
        <v>0</v>
      </c>
      <c r="S78" s="27">
        <v>0</v>
      </c>
      <c r="T78" s="27">
        <v>0</v>
      </c>
      <c r="U78" s="27">
        <v>0</v>
      </c>
      <c r="V78" s="27">
        <v>0</v>
      </c>
      <c r="W78" s="27">
        <v>0</v>
      </c>
      <c r="X78" s="27">
        <v>0</v>
      </c>
      <c r="Y78" s="27">
        <v>0</v>
      </c>
      <c r="Z78" s="27">
        <v>0</v>
      </c>
      <c r="AA78" s="27">
        <v>0</v>
      </c>
      <c r="AB78" s="27">
        <v>55000</v>
      </c>
      <c r="AC78" s="27">
        <v>0</v>
      </c>
      <c r="AD78" s="40">
        <f t="shared" si="13"/>
        <v>49000</v>
      </c>
      <c r="AE78" s="27"/>
    </row>
    <row r="79" spans="1:31" s="1" customFormat="1" ht="13.5">
      <c r="A79" s="17" t="s">
        <v>227</v>
      </c>
      <c r="B79" s="24">
        <f t="shared" si="15"/>
        <v>84000</v>
      </c>
      <c r="C79" s="27">
        <v>0</v>
      </c>
      <c r="D79" s="28">
        <v>0</v>
      </c>
      <c r="E79" s="28">
        <f t="shared" si="14"/>
        <v>0</v>
      </c>
      <c r="F79" s="28">
        <v>0</v>
      </c>
      <c r="G79" s="43">
        <v>0</v>
      </c>
      <c r="H79" s="40">
        <v>0</v>
      </c>
      <c r="I79" s="40">
        <v>0</v>
      </c>
      <c r="J79" s="40">
        <v>0</v>
      </c>
      <c r="K79" s="40">
        <v>0</v>
      </c>
      <c r="L79" s="80">
        <v>84000</v>
      </c>
      <c r="M79" s="40">
        <f t="shared" si="12"/>
        <v>83900</v>
      </c>
      <c r="N79" s="27">
        <v>0</v>
      </c>
      <c r="O79" s="27">
        <v>0</v>
      </c>
      <c r="P79" s="64">
        <v>0</v>
      </c>
      <c r="Q79" s="27">
        <v>0</v>
      </c>
      <c r="R79" s="27">
        <v>0</v>
      </c>
      <c r="S79" s="27">
        <v>0</v>
      </c>
      <c r="T79" s="27">
        <v>0</v>
      </c>
      <c r="U79" s="27">
        <v>0</v>
      </c>
      <c r="V79" s="27">
        <v>0</v>
      </c>
      <c r="W79" s="27">
        <v>0</v>
      </c>
      <c r="X79" s="27">
        <v>0</v>
      </c>
      <c r="Y79" s="27">
        <v>0</v>
      </c>
      <c r="Z79" s="27">
        <v>0</v>
      </c>
      <c r="AA79" s="27">
        <v>0</v>
      </c>
      <c r="AB79" s="27">
        <v>83900</v>
      </c>
      <c r="AC79" s="27">
        <v>0</v>
      </c>
      <c r="AD79" s="40">
        <f t="shared" si="13"/>
        <v>100</v>
      </c>
      <c r="AE79" s="27"/>
    </row>
    <row r="80" spans="1:31" s="1" customFormat="1" ht="13.5">
      <c r="A80" s="76" t="s">
        <v>244</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row>
    <row r="81" spans="1:31" s="1" customFormat="1" ht="13.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row>
    <row r="82" spans="1:31" s="1" customFormat="1" ht="13.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row>
    <row r="83" spans="1:16" s="1" customFormat="1" ht="13.5">
      <c r="A83" s="9"/>
      <c r="G83" s="78"/>
      <c r="N83" s="10"/>
      <c r="P83" s="11"/>
    </row>
    <row r="84" spans="1:16" s="1" customFormat="1" ht="13.5">
      <c r="A84" s="9"/>
      <c r="G84" s="78"/>
      <c r="N84" s="10"/>
      <c r="P84" s="11"/>
    </row>
    <row r="85" spans="1:16" s="1" customFormat="1" ht="13.5">
      <c r="A85" s="9"/>
      <c r="G85" s="78"/>
      <c r="N85" s="10"/>
      <c r="P85" s="11"/>
    </row>
    <row r="86" spans="1:16" s="1" customFormat="1" ht="13.5">
      <c r="A86" s="9"/>
      <c r="G86" s="78"/>
      <c r="N86" s="10"/>
      <c r="P86" s="11"/>
    </row>
    <row r="87" spans="1:16" s="1" customFormat="1" ht="13.5">
      <c r="A87" s="9"/>
      <c r="G87" s="78"/>
      <c r="N87" s="10"/>
      <c r="P87" s="11"/>
    </row>
  </sheetData>
  <sheetProtection/>
  <mergeCells count="21">
    <mergeCell ref="A2:AD2"/>
    <mergeCell ref="A3:AD3"/>
    <mergeCell ref="T4:V4"/>
    <mergeCell ref="B5:L5"/>
    <mergeCell ref="M5:AC5"/>
    <mergeCell ref="D6:G6"/>
    <mergeCell ref="H6:J6"/>
    <mergeCell ref="N6:O6"/>
    <mergeCell ref="P6:S6"/>
    <mergeCell ref="T6:W6"/>
    <mergeCell ref="X6:AA6"/>
    <mergeCell ref="AB6:AC6"/>
    <mergeCell ref="A5:A7"/>
    <mergeCell ref="B6:B7"/>
    <mergeCell ref="C6:C7"/>
    <mergeCell ref="K6:K7"/>
    <mergeCell ref="L6:L7"/>
    <mergeCell ref="M6:M7"/>
    <mergeCell ref="AD5:AD7"/>
    <mergeCell ref="AE5:AE7"/>
    <mergeCell ref="A80:AE82"/>
  </mergeCell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张健</cp:lastModifiedBy>
  <cp:lastPrinted>2020-08-03T09:10:35Z</cp:lastPrinted>
  <dcterms:created xsi:type="dcterms:W3CDTF">2018-05-09T11:27:00Z</dcterms:created>
  <dcterms:modified xsi:type="dcterms:W3CDTF">2023-08-28T15:11:39Z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